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yhine-my.sharepoint.com/personal/annelii_ausmees_eis_ee/Documents/Desktop/must/rahad/"/>
    </mc:Choice>
  </mc:AlternateContent>
  <xr:revisionPtr revIDLastSave="0" documentId="8_{6AF13556-55A5-4411-AF2C-B958A6FC8F4E}" xr6:coauthVersionLast="47" xr6:coauthVersionMax="47" xr10:uidLastSave="{00000000-0000-0000-0000-000000000000}"/>
  <bookViews>
    <workbookView xWindow="-120" yWindow="-120" windowWidth="29040" windowHeight="17520" tabRatio="679" activeTab="7" xr2:uid="{4E142EE8-16C0-4C28-B066-930256E70DCF}"/>
  </bookViews>
  <sheets>
    <sheet name="Koond" sheetId="22" state="hidden" r:id="rId1"/>
    <sheet name="TAI 2026_Arhiiv" sheetId="17" state="hidden" r:id="rId2"/>
    <sheet name="perioodi koond" sheetId="29" r:id="rId3"/>
    <sheet name="Indikaatorite täitmine" sheetId="32" r:id="rId4"/>
    <sheet name="SF TAI 2026" sheetId="26" r:id="rId5"/>
    <sheet name="SF Innohanked 2026" sheetId="34" r:id="rId6"/>
    <sheet name="SF IDU JA ÖKOSÜS. 2026" sheetId="19" r:id="rId7"/>
    <sheet name="SF Ettevõtlusteadlikkus 2026" sheetId="28" r:id="rId8"/>
    <sheet name="Ettevõtlusteadlikkus 2026 Arhii" sheetId="25" state="hidden" r:id="rId9"/>
    <sheet name="SF EKSPORT JA INVESTEERING 2026" sheetId="14" r:id="rId10"/>
    <sheet name=" SF TURISM 2026 " sheetId="31" r:id="rId11"/>
  </sheets>
  <definedNames>
    <definedName name="_xlnm._FilterDatabase" localSheetId="3" hidden="1">'Indikaatorite täitmine'!$A$1:$K$84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4" l="1"/>
  <c r="F6" i="34"/>
  <c r="F8" i="34"/>
  <c r="F3" i="26"/>
  <c r="E30" i="31"/>
  <c r="E27" i="31"/>
  <c r="E7" i="31"/>
  <c r="E3" i="31"/>
  <c r="H3" i="29"/>
  <c r="H12" i="29" s="1"/>
  <c r="G3" i="29"/>
  <c r="G12" i="29" s="1"/>
  <c r="B12" i="29"/>
  <c r="C12" i="29"/>
  <c r="D12" i="29"/>
  <c r="E12" i="29"/>
  <c r="I12" i="29"/>
  <c r="F10" i="34" l="1"/>
  <c r="F13" i="34" s="1"/>
  <c r="F4" i="29" s="1"/>
  <c r="E2" i="31"/>
  <c r="E34" i="31" s="1"/>
  <c r="F7" i="29" s="1"/>
  <c r="E18" i="14"/>
  <c r="E25" i="26"/>
  <c r="E24" i="26"/>
  <c r="F31" i="26" s="1"/>
  <c r="E6" i="14"/>
  <c r="E8" i="14"/>
  <c r="E3" i="14"/>
  <c r="F14" i="28"/>
  <c r="F3" i="28"/>
  <c r="F12" i="28"/>
  <c r="F24" i="26" l="1"/>
  <c r="E2" i="14"/>
  <c r="F5" i="28" l="1"/>
  <c r="F22" i="19"/>
  <c r="F20" i="19"/>
  <c r="F15" i="19"/>
  <c r="F3" i="19" s="1"/>
  <c r="F2" i="28" l="1"/>
  <c r="F18" i="28" s="1"/>
  <c r="F6" i="29" s="1"/>
  <c r="F2" i="19"/>
  <c r="F19" i="26"/>
  <c r="F18" i="26" s="1"/>
  <c r="F2" i="26" l="1"/>
  <c r="F15" i="26"/>
  <c r="F14" i="26" s="1"/>
  <c r="F12" i="26"/>
  <c r="F23" i="26"/>
  <c r="F11" i="26" l="1"/>
  <c r="F30" i="26" s="1"/>
  <c r="F32" i="26"/>
  <c r="F3" i="29" s="1"/>
  <c r="F2" i="29"/>
  <c r="H19" i="25" l="1"/>
  <c r="E15" i="25"/>
  <c r="E13" i="25"/>
  <c r="E24" i="25" s="1"/>
  <c r="E5" i="25"/>
  <c r="E23" i="25" s="1"/>
  <c r="E3" i="25"/>
  <c r="E19" i="25" l="1"/>
  <c r="E21" i="25" s="1"/>
  <c r="F23" i="25" s="1"/>
  <c r="E22" i="25"/>
  <c r="F22" i="25" l="1"/>
  <c r="F2" i="25" s="1"/>
  <c r="F24" i="25"/>
  <c r="C45" i="17" l="1"/>
  <c r="C31" i="17"/>
  <c r="C44" i="17"/>
  <c r="C46" i="17"/>
  <c r="F26" i="19"/>
  <c r="F24" i="19" s="1"/>
  <c r="H9" i="14"/>
  <c r="E21" i="14" l="1"/>
  <c r="E25" i="14" s="1"/>
  <c r="F28" i="19"/>
  <c r="F5" i="29" s="1"/>
  <c r="F12" i="29" l="1"/>
</calcChain>
</file>

<file path=xl/sharedStrings.xml><?xml version="1.0" encoding="utf-8"?>
<sst xmlns="http://schemas.openxmlformats.org/spreadsheetml/2006/main" count="2463" uniqueCount="1032">
  <si>
    <t>Koondkokkuvõte - summad aastate lõikes</t>
  </si>
  <si>
    <t>2023eelarve</t>
  </si>
  <si>
    <t>2023 täitmine</t>
  </si>
  <si>
    <t>2024 eelarve</t>
  </si>
  <si>
    <t>2024 täitmine</t>
  </si>
  <si>
    <t>2025 eelarve</t>
  </si>
  <si>
    <t>2025 Täitmine 03.12.2025 seisuga</t>
  </si>
  <si>
    <t>Kokku</t>
  </si>
  <si>
    <t>Jääk</t>
  </si>
  <si>
    <t>2.1 Ettevõtlusteadlikkus</t>
  </si>
  <si>
    <t>2.2 Rahvusvahelistumine</t>
  </si>
  <si>
    <t>2.3 TAI võimekus</t>
  </si>
  <si>
    <t>Iduettevõtluse hoogustamine</t>
  </si>
  <si>
    <t>Rakendusuuringute ja eksperimentaalarenduse programm</t>
  </si>
  <si>
    <t>2.4 Innovatsiooni hanked</t>
  </si>
  <si>
    <t>Turismisektori elavdamine ja taaskäivitamise toetamine</t>
  </si>
  <si>
    <t>Käskkirja tegevus ja TAIE fookusvaldkonnad</t>
  </si>
  <si>
    <t>EIS tegevus</t>
  </si>
  <si>
    <t>Eelarve</t>
  </si>
  <si>
    <t>Tegevus on uus, jätkuv, lõppev</t>
  </si>
  <si>
    <t>Sihtgrupp</t>
  </si>
  <si>
    <t>Oodatav tulemus, sh kolmikpööre</t>
  </si>
  <si>
    <t>Kasusaajate arv</t>
  </si>
  <si>
    <t>TAIE seos</t>
  </si>
  <si>
    <t>Seos näitajaga: Tööjõu tootlikkus osakaaluna EL keskmisest</t>
  </si>
  <si>
    <t xml:space="preserve">Seos näitajaga: TA kulud erasektoris </t>
  </si>
  <si>
    <t>Seos horisontaalsete põhimõtetega: Väljaspool Harjumaad loodud SKP elaniku kohta EL 27 keskmisest</t>
  </si>
  <si>
    <t>Seos horisontaalsete põhimõtetega: Kasvuhoonegaaside netoheide CO2 ekvivalenttonnides</t>
  </si>
  <si>
    <t>Seos horisontaalsete põhimõtetega: Soolise võrdõiguslikkuse indeks</t>
  </si>
  <si>
    <t>Seos horisontaalsete põhimõtetega: Hoolivuse ja koostöömeelsuse mõõdik</t>
  </si>
  <si>
    <t>Seos horisontaalsete põhimõtetega: Ligipääsetavuse näitaja</t>
  </si>
  <si>
    <t>Märkused ja täiendused</t>
  </si>
  <si>
    <t>Vastutaja</t>
  </si>
  <si>
    <t>1. ettevõtlusest huvitatud või ettevõtlusega alustada soovivad inimesed;</t>
  </si>
  <si>
    <t xml:space="preserve">Sekkumise tegevused panustavad KK näitajatesse: </t>
  </si>
  <si>
    <t xml:space="preserve">TAIE alaeesmärgid:                 </t>
  </si>
  <si>
    <t>2. ettevõtjad;</t>
  </si>
  <si>
    <t>1. Toetatavad ettevõtjad (millest: mikro-, väikesed, keskmise suurusega ja suured ettevõtjad) arv</t>
  </si>
  <si>
    <t>1. Teadussüsteem</t>
  </si>
  <si>
    <t>3. ettevõtjate juhid, töötajad või omanikud;</t>
  </si>
  <si>
    <t>2. Mitterahalist toetust saavad ettevõtjad</t>
  </si>
  <si>
    <t>2. Teadmussiire</t>
  </si>
  <si>
    <t>4. olemasolevad või potentsiaalsed investorid;</t>
  </si>
  <si>
    <t>3. VKEd, kellel on suurem lisandväärtus töötaja kohta</t>
  </si>
  <si>
    <t>3. Ettevõtluskeskond</t>
  </si>
  <si>
    <t>5. ettevõtluse edendamisega tegelevad ja ettevõtluse arengusse panustavad juriidilised isikud,</t>
  </si>
  <si>
    <t>sealhulgas teadus- ja arendusasutused;</t>
  </si>
  <si>
    <t>6. avaliku sektori organisatsioonid või nende töötajad.</t>
  </si>
  <si>
    <t>RAKENDUSUURINGUD</t>
  </si>
  <si>
    <t>2.1.1. ettevõtjate nõustamine rakendusuuringute ja eksperimentaalarenduse projektide ettevalmistamisel ja elluviimisel</t>
  </si>
  <si>
    <t xml:space="preserve"> </t>
  </si>
  <si>
    <t>kõik TAIE valdkonnad</t>
  </si>
  <si>
    <t>Ettevõtete arendusprojektide tehnoloogiline ja äriline nõustamine</t>
  </si>
  <si>
    <t>jätkuv</t>
  </si>
  <si>
    <t>1,2,3</t>
  </si>
  <si>
    <t>Mitterahalist toetust saavad ettevõtjad: 185</t>
  </si>
  <si>
    <t>Nõustamise läbinud ettevõtjad oskavad paremini planeerida arendustööd ning omavad suuremat edukust rahastuse taotlemisel, mistõttu on suurem tõenäosus projektide õnnestumisel, mis suurendab ettevõtete lisandväärtust ja tööjõu tootlikkust</t>
  </si>
  <si>
    <t>Nõustamise läbinud ettevõtetel on parem ettekujutus TA-projekti läbiviimisest ning paraneb tulemuslikkus</t>
  </si>
  <si>
    <t>Suhtleme proaktiivselt ka väljaspool Harjumaad asuvate ettevõtetega</t>
  </si>
  <si>
    <t>Kaudne positiivne mõju - RUPi toel arendatavad tehnoloogiad võivad vähendada KHG heidet.</t>
  </si>
  <si>
    <t>tegevused aitavad kaasa naiste osaluse suurendamisele ettevõtluses läbi nende ettevõtlusaktiivsuse ja -teadlikkuse suurendamise ning ettevõtluspotentsiaali realiseerimise</t>
  </si>
  <si>
    <t>neutraaalne</t>
  </si>
  <si>
    <t>EIS koduleht vastab WCAG 2.0 AA juurdepääsetavuse suunistele</t>
  </si>
  <si>
    <t>Jooksev tegevus, oluline RUPi taotlusvoorude ettevalmistamiseks</t>
  </si>
  <si>
    <t>Mart Toots</t>
  </si>
  <si>
    <t>Ettevõtete RUP projektide toetamine ("vaba teema")</t>
  </si>
  <si>
    <t>Toetusele konkureerivad ettevõtted: 90</t>
  </si>
  <si>
    <t>2,3</t>
  </si>
  <si>
    <t>RUPi toetatud projektidega arendatakse konkurentsivõimelisi tehnoloogiad, mille kommertsialiseerumine tõstab lisandväärtust</t>
  </si>
  <si>
    <t xml:space="preserve">Suureneb erasektori TA-investeeringute maht läbi ettevõtete omaosaluse investeeringute. </t>
  </si>
  <si>
    <t xml:space="preserve">Jooksev tegevus; 2026 on plaanis: väikeprojektide voor, RUPi 10. ja 11. taotlusvoor. </t>
  </si>
  <si>
    <t>Ettevõtetele sobivate (rahvusvaheliste) arenduspartnerite leidmine</t>
  </si>
  <si>
    <t>Mitterahalist toetust saanud ettevõtjad: 12</t>
  </si>
  <si>
    <t>Partneri leidnud ettevõtted täiendavad oma tehnoloogilist kompetentsi ning saavad ligipääsu täiendavale oskusteabele</t>
  </si>
  <si>
    <t>(Rahvusvahelise) koostööpartneri leidnud ettevõtted suurendavad TA-investeeringuid koostöös arenduspartneriga</t>
  </si>
  <si>
    <t>Koostööpartnereid leitakse ka ettevõtetele, kes tegutsevad väljaspool Harjumaad</t>
  </si>
  <si>
    <t>Jooksev tegevus vastavalt ettevõtete vajadustele ja RUPi ekspertide soovitustele</t>
  </si>
  <si>
    <t>Käimasolevate projektide hindamine</t>
  </si>
  <si>
    <t>Kõikide rahastatud projektide toetamine</t>
  </si>
  <si>
    <t>Arendustöö edukas läbiviimine ja kommertsialiseerimine suurendavad lisandväärtust ja tööjõu tootlikkust</t>
  </si>
  <si>
    <t>Abi saavad kõik RUPi programmist toetatud ettevõtted, mis asuvad ka väljaspool Harjumaad</t>
  </si>
  <si>
    <t>Jooksev tegevus käimasolevate projektide jälgimisel</t>
  </si>
  <si>
    <t>kõik TAIE fookused (sh EIS kaitsefookusvaldkond)</t>
  </si>
  <si>
    <t>Ettevõtete RUP projektide toetamine kaitsevaldkonnas</t>
  </si>
  <si>
    <t>uus</t>
  </si>
  <si>
    <t>Toetusele konkureerivad ettevõtted: 50</t>
  </si>
  <si>
    <t>RUPi toetatud projektidega arendatakse konkurentsivõimelisi tehnoloogiad kaitsevaldkonnas, mille kommertsialiseerumine tõstab lisandväärtust ja panustab Eesti riigikaitse innovatsiooni</t>
  </si>
  <si>
    <t>Uus tegevus; 2026 on plaanis kuulutada välja kaitsevaldkonna temaatiline taotlusvoor, mida finantseeritakse struktuurifondide vahenditest</t>
  </si>
  <si>
    <t>Kristo Klesment</t>
  </si>
  <si>
    <t>2.1.2. rakendusuuringute pakkumis- ja nõudluspoole monitooring, rakendusuuringute ja eksperimentaalarenduse programmi kujundamine vastavalt ettevõtjate vajadustele ning rakendusuuringute ja eksperimentaalarenduse programmi tegevussuundade ja valdkondade valik;</t>
  </si>
  <si>
    <t>Digilahendused igas eluvaldkonnas</t>
  </si>
  <si>
    <t>Kiipide kompetentsikeskus</t>
  </si>
  <si>
    <t>1,2,3,4,5,6</t>
  </si>
  <si>
    <t>Targa elektroonika ja kiipide disaini võimekuse ja toe pakkumine võimaldavad ettevõtetel arendada kõrgema lisandväärtusega tooteid</t>
  </si>
  <si>
    <t>Erasektori TA-investeeringud kasvavad läbi uute võimaluste loomise ja täiendavate toetuste</t>
  </si>
  <si>
    <t xml:space="preserve">Proaktiivselt suheldakse ka väljaspool Harjumaad asuvate ettevõtetega. </t>
  </si>
  <si>
    <t>Kaudne positiivne - digilahendused võivad olla energiatõhusamad kui alternatiivid</t>
  </si>
  <si>
    <t>neutraalne</t>
  </si>
  <si>
    <t>2026 on eesmärgiks ühise väärtuspakkumise loomine regiooni kiibikeskustega (Baltikum + Soome) ning pakkude teenuseid 10-le ettevõttele</t>
  </si>
  <si>
    <t>Kristjan Kaunissaare</t>
  </si>
  <si>
    <t>Esialgne fookus kohalike ressursside väärindamine (töötleva tööstuse fookus)</t>
  </si>
  <si>
    <t>Juht/ankurettevõtte ökosüsteem</t>
  </si>
  <si>
    <t>Suunata Eesti ettevõtlusmaastikul tegutsevaid, globaalselt konkurentsivõimelisi ettevõtteid võtma juhtrolli mitme osapoolega ökosüsteemide loomisel ja arendamisel. EISi vedamisel luuakse ökosüsteemid/klastrid ülikoolide ja TA-asutuste juurde, kus lisaks neile omavad aktiivset rolli (ja finantseerivad) fookusklient 1, fookusklient 2, EIS, ETAg jt</t>
  </si>
  <si>
    <t>Erasektori TA-investeeringud kasvavad läbi väärtusahelate arendamise ning uute iduettevõtete loomise</t>
  </si>
  <si>
    <t>Kaudne - juhtettevõtte loodud väärtusahelate arendamine võib panustada keskkonnahoidlike tehnoloogiate arendamisele</t>
  </si>
  <si>
    <t>Uus initsiatiiv, mis võimaldab i) arendada juhtettevõtte valdkonnas väärtusahelat terviklikult; ii) kaasata tegevusse kohalikke teaduasutusi õppe- ja teadustööks; iii) toetada uute iduettevõtete teket väärtusahelas. Koostöös Startup Estonia valdkonnaga</t>
  </si>
  <si>
    <t>Mariliis Martsepp</t>
  </si>
  <si>
    <t>Innovatsioonilaen</t>
  </si>
  <si>
    <t>0; kaetud (ettevõtete arendusprojektide tehnoloogiline ja äriline nõustamine)</t>
  </si>
  <si>
    <t>Rahalist toetust saavad ettevõtted: 3</t>
  </si>
  <si>
    <t>Arendustöö skakeelerimiseks TRL6+ tasemel töötatakse välja innovatsioonilaen ning toetatakse sellega esimesi ettevõtteid</t>
  </si>
  <si>
    <t>Suureneb erasektori TA-investeeringute maht ning lisandväärtus</t>
  </si>
  <si>
    <t>Uus initsiatiiv, mis on mõeldud toetamaks laboratoorse arendustöö viimist tööstuslikule tasemele</t>
  </si>
  <si>
    <r>
      <t xml:space="preserve">ELi strateegiliste projektide </t>
    </r>
    <r>
      <rPr>
        <i/>
        <sz val="11"/>
        <color rgb="FF000000"/>
        <rFont val="Calibri"/>
        <family val="2"/>
        <charset val="186"/>
        <scheme val="minor"/>
      </rPr>
      <t>point of contact</t>
    </r>
  </si>
  <si>
    <t>Nõustamist saavad ettevõtted: 5</t>
  </si>
  <si>
    <t>Suunata Eesti ettevõtete osalemist strateegilistes projektides, mis loob võimaluse tuua riiki suuremahulisi investeeringuid, luua uusi kõrge lisandväärtusega töökohti, suurendada teadus- ja arendustegevuse rahvusvahelist konkurentsivõimet, kindlustada osalus olulistes väärtusahelates ning panustada Euroopa rohepöörde ja digipöörde eesmärkide saavutamisse</t>
  </si>
  <si>
    <t>Kaudne - strateegiliste projektide loodud väärtusahelate arendamine võib panustada keskkonnahoidlike tehnoloogiate arendamisele</t>
  </si>
  <si>
    <t>Uus initsiatiiv, mis mõeldud näiteks CRMA strateegiliste projektide nõustamiseks ja tegevuste koordineerimiseks Eliga</t>
  </si>
  <si>
    <t>Kati Kongi</t>
  </si>
  <si>
    <t>Kohalike ressursside väärindamine: Maapõu</t>
  </si>
  <si>
    <t>Maapõueressursside uuringu läbiviimine, fookuses fosforiit koostöös Eesti Geoloogiateenistusega</t>
  </si>
  <si>
    <t>1,5,6</t>
  </si>
  <si>
    <t>Mitterahalist toetust saavad kasusaajad: 10</t>
  </si>
  <si>
    <t>Geoloogiliste uuringute toetamisel pareneb TAI-mahukasse ettevõtluskeskkonda maapõueressursside valdkonna teadmussiire ning läbi selle ka eeldus tootlikkuse kasvule</t>
  </si>
  <si>
    <t>Uuring sisaldab ka sotsiaalmajanduslikku analüüsi, mille kaudu mõõdetakse fosforiidikaevandamise keskkonnasäästlikkust</t>
  </si>
  <si>
    <t>2025.a. sõlmiti EGT ja EISi vahel koostöölepingu eelkõige teadmussiirde eesmärgil maapõueressursside valdkonnas. Uue initsitaiivina on fookus kaasa rääkida fosforiidi kaevandamise tasuvusanalüüsi sisulistes diskussioonides.</t>
  </si>
  <si>
    <t>Suurte/strateegiliselt oluliste ettevõtete kaasamine taotlema-osalema</t>
  </si>
  <si>
    <t>lõppev</t>
  </si>
  <si>
    <t>12 esitab taotluse, kokku 60</t>
  </si>
  <si>
    <t>RUP valib välja ja nõustab arendusplaanide osas strateegiliselt olulisi/suuri ettevõtteid, kellel on võimekus ja vahendid RUPi toel arendustegevust läbi viia</t>
  </si>
  <si>
    <t>Suureneb erasektori TA-investeeringute maht - RUPi omaosalus ja edasise arendustöö vajadus</t>
  </si>
  <si>
    <t>Kaudne positiivne mõju - strateegiliste projektide toel arendatavad tehnoloogiad võivad vähendada KHG heidet.</t>
  </si>
  <si>
    <t>Lõppev tegevus, mis antakse üle EISi fookuskliendihaldurite osakonnale kliendikogemuse divisjonis</t>
  </si>
  <si>
    <t>MKMi ja teiste avaliku sektori asutuste toetamine tehnoloogiaga seotud aspektides</t>
  </si>
  <si>
    <t>Parem tugi tehnoloogiavaldkondade toetamisel võiks parandada ettevõtluskeskkonda ning toetada ettevõtete äritegevust, mis viib tootlikkuse kasvule</t>
  </si>
  <si>
    <t>Kaudne: paremad ärivõimalused võivad julgustada ettevõtteid TA-tegevusse investeerima</t>
  </si>
  <si>
    <t>Kasu uutest meetmetest saavad kasu ettevõtted väljaspool Harjumaad</t>
  </si>
  <si>
    <t>Suures osas saab tuge ilmselt MKM, ETAg, KIK, METK ja RK. Kõiki lisanduvaid huvilisi aitame</t>
  </si>
  <si>
    <t>RUPi tiim</t>
  </si>
  <si>
    <t>KOSMOS</t>
  </si>
  <si>
    <t>Kosmosekoostöö</t>
  </si>
  <si>
    <t>Jätkuv</t>
  </si>
  <si>
    <t>1,2,3,5,6</t>
  </si>
  <si>
    <t>ESA star andmebaasis Eesti ettevõtteid hetkeseisuga 140, neist lepinguga ca 1/3.</t>
  </si>
  <si>
    <t>ESA projektid aitavad arendada konkurentsivõimelisi tehnoloogiaid, mille kommertsialiseerimine tõstab lisandväärtust ja tööjõu tootlikkust. Koostöö ESA-ga avab ettevõtetele uusi kontakte ja metoodikaid, mis toetavad tehnoloogilise pädevuse kasvu ning ligipääsu väärtuslikule oskusteabele.</t>
  </si>
  <si>
    <t>ESA hanked sisaldavad sageli madala TRL tasemega arendusvõimalusi ja TA komponente. Suureneb erasektori TA-investeeringute maht läbi ettevõtete omaosaluse investeeringute. (Rahvusvahelise) koostööpartneri leidnud ettevõtted suurendavad TA-investeeringuid koostöös arenduspartneriga</t>
  </si>
  <si>
    <t xml:space="preserve">ESA koostööformaadid ei eelista Eesti üht piirkonda teistele. Suhtleme proaktiivselt ka väljaspool Harjumaad asuvate majandusüksustega. </t>
  </si>
  <si>
    <t xml:space="preserve">Kaudne positiivne mõju - ESA toel arendatud tehnoloogiad aitavad pikas perspektiivis vähendada KHG heidet. </t>
  </si>
  <si>
    <t>Tegevused aitavad kaasa naiste osaluse suurendamisele ettevõtluses läbi nende ettevõtlusaktiivsuse ja -teadlikkuse suurendamise ning ettevõtluspotentsiaali realiseerimise.</t>
  </si>
  <si>
    <t>Neutraalne</t>
  </si>
  <si>
    <t>Madis Võõras</t>
  </si>
  <si>
    <t>Kosmose tehnoloogiad</t>
  </si>
  <si>
    <t>Uus</t>
  </si>
  <si>
    <t>Mitterahalist toetust saavad kasusaajad: 140</t>
  </si>
  <si>
    <t>Kosmosetehnoloogiate analüüsi läbiviimine eesmärgiga tuvastada Eesti jaoks prioriteetsuunad (e.g. Space Cyber,  Earth Observation vm) ja Eesti kosmose ökosüsteemi tehnoloogilised suunised</t>
  </si>
  <si>
    <t>Suhtleme proaktiivselt ka väljaspool Harjumaad asuvate majandusüksustega.</t>
  </si>
  <si>
    <t>Kaudne positiivne mõju - detekteeritud tehnoloogiatest võib potentsiaalselt välja tuua keskkonnasäästlikumad tehnoloogias.</t>
  </si>
  <si>
    <t xml:space="preserve">Uus initsiatiiv, toetab otseselt kompetentsi kasvatamist kosmosetehnoloogiate suunal   </t>
  </si>
  <si>
    <t>Kosmose nõustamistegevused</t>
  </si>
  <si>
    <t>Mitterahalist toetust saavad kasusaajad: 650</t>
  </si>
  <si>
    <t>ESA projektid kvalifitseeruvad TAI investeeringuteks. Nõustamine on tagab ettevõtete edu ESA pakkumiskutsetel, millistele vastamine eeldab ESA programmide, hanke- ja lepingutingimuste põhjalikku tudmist, samuti orienteerumist ESA ja Euroopa Liidu kosmosepoliitikas.</t>
  </si>
  <si>
    <t>Kaudne positiivne mõju - ESA toel arendatud tehnoloogiad aitavad pikas perspektiivis vähendada KHG heidet. ESA ja Euroopa Liit toodavad satelliitide abil andmeid, mis võimaldavad  keskkonnaseisundi seiret ja vastavate KHG heidet vähendavate meetmete rakendamist.</t>
  </si>
  <si>
    <t>Software Defined Space Conference</t>
  </si>
  <si>
    <t>Jätkuv (uus hange 2026. aastal kaheks aastaks koguväärtuses 500 000 EUR)</t>
  </si>
  <si>
    <t xml:space="preserve">Software Defined Space Conference registreerujate arv oli 2025. aastal ligi 200. 2026. aasta eesmärgiks on kaasata vähemalt 300 registreerujat. </t>
  </si>
  <si>
    <t>Kosmosekoostöö avab ettevõtetele uusi kontakte ja metoodikaid, mis toetavad tehnoloogilise pädevuse kasvu ning ligipääsu väärtuslikule oskusteabele.</t>
  </si>
  <si>
    <t xml:space="preserve">Kaudne positiivne mõju - kosmosetehnoloogiad ja arendused aitavad pikas perspektiivis vähendada KHG heidet. </t>
  </si>
  <si>
    <t>CERN tegevused</t>
  </si>
  <si>
    <t>CERN andmebaasis Eesti ettevõtteid hetkeseisuga 80, neist CERN lepinguga ca 1/3.</t>
  </si>
  <si>
    <t>CERN lepingulise ja mittelepingulise koostöö kaudu saab omandada kontakte ning lähenemismetoodikaid tööjõuefektiivsuse tõstmiseks</t>
  </si>
  <si>
    <t>CERN hanked sisaldavad sageli TA komponente; CERN kontaktide kaudu on võimalik siseneda CERNiga koos TA projektidesse</t>
  </si>
  <si>
    <t>CERN koostööformaadid ei eelista Eesti üht piirkonda teistele; hankeprotseduurides on enamasti määravaks hinnakomponent, mis seab Harjumaavälise piirkonna eelisseisu</t>
  </si>
  <si>
    <t>Kaudne mõju - CERN suurim väljakutse esineb elektri muundamises ja transpordis, olulise rõhuga energiaefektiivsusel (CERN elektri tiputarbimine on samas suurusjärgus Eesti elektritarbimisega). Eesti seni suurim tegevussektor CERN ettevõtluskoostöös on hangete baasil olnud elektriseadmete tootmine, andes seega tõuke CERN seadmete disainimetoodikate omandamiseks.</t>
  </si>
  <si>
    <t>Robert Aare</t>
  </si>
  <si>
    <t>Innovatsioonihanked</t>
  </si>
  <si>
    <t>Toetame avaliku sektori asutusi innohangete läbiviimisel ning pakume proaktiivselt EISi toetatud ettevõtete arendatud tehnoloogiaid. Seeläbi saavad ettevõtted oma arendusi testida ning kommertsialiseerida.</t>
  </si>
  <si>
    <t>Arenduste pakkumine innovatsioonihangetes suurendab ettevõtete TA-investeeringuid</t>
  </si>
  <si>
    <t>Tegevuse kaudu toetatakse ka ettevõtteid väljaspool Harjumaad</t>
  </si>
  <si>
    <t>Kaudne positiivne mõju - tehnoloogiad võivad vähendada KHG heidet.</t>
  </si>
  <si>
    <t xml:space="preserve">Näide, mis töös: TTJA, Soome partneri ja Levira koostöös arendusideena üle õhu side"kaabel" Eesti ja Soome vahel. </t>
  </si>
  <si>
    <t>2, 5, 6</t>
  </si>
  <si>
    <t>2026. inno(hangete)konverents avaliku sektori teadlikkuse tõstmiseks ja heade praktikate jagamiseks</t>
  </si>
  <si>
    <t>Avaliku sektori innovatsioonihangete elluviimine kasvatab innovatsiooni nõudlust erasektoris. Teadmusmahukas ja innovaatiline ettevõtlus on märgatavalt kõrgema lisandväärtusega.</t>
  </si>
  <si>
    <t>Avaliku sektori innovatsioonihangete elluviimine kasvatab innovatsiooni nõudlust erasektoris</t>
  </si>
  <si>
    <t xml:space="preserve">kaudne: tegevuste elluviimisel tehakse koostööd maakondlike arenduskeskustega, tagamaks paremat regionaalset katvust ning informeeritust ja ligipääsetavust teenustele igas regioonis. </t>
  </si>
  <si>
    <t>kaudne: Efekt tuleneb tehnoloogiate ja ettevõtete edulugude kajastamisest ning teemale tähelepanu pööramisest. Millest tulenevalt edeneb TAI mahukas ettevõtlus, mille kaudu endadtakse uus tulevikutehnoloogiad. Tegevustes lähtume maksimaalselt ürituste  hea tava kokkulepetga - kliimaministeeriumi lehel (konverentsid, seminarid jne): Keskkonnaministeeriumi keskkonnahoidlikud sündmused juhend 2022.pdf | 927.3 KB | pdf (https://kliimaministeerium.ee/keskkonnateadlikkus)</t>
  </si>
  <si>
    <t>Kaudne: tegevused aitavad kaasa naiste osaluse suurendamisele ettevõtluses läbi nende ettevõtlusaktiivsuse ja -teadlikkuse suurendamise ning ettevõtluspotentsiaali realiseerimise</t>
  </si>
  <si>
    <t xml:space="preserve">Kaudne: Teavitustegevustes arvestatakse eri sihtrühmade eelistatumate ja enimkasutatavate infokanalitega. </t>
  </si>
  <si>
    <t>Kaudne:  EIS koduleht vastab WCAG 2.0 AA juurdepääsetavuse suunistele. Koolitustel osalejate soovi ilmendes tagatakse ligipääsetavus füüsilisele keskkonnale, infole ja kommunikatsioonile ka nelja peamise erivajadusega (nägemis-, kuulmis-, liikumis- ja intellektipuue) inimestele.</t>
  </si>
  <si>
    <t>Sisuliselt jätkuv. EISi uue struktuuri järgi vastutavad ürituste korraldamise eest E-residentsue ja turunduse osakond</t>
  </si>
  <si>
    <t>Robert Aare vastutab sisendi eest</t>
  </si>
  <si>
    <t>RAHVUSVAHELINE KOOSTÖÖ</t>
  </si>
  <si>
    <t>Digilahendused igas eluvaldkonnas
Tervisetehnoloogiad ja teenused
Kohalike ressursside väärindamine (Biomajanduse vaatest)
Euroopa Komisjoni poolt kinnitatud tööplaanis toodud IPCEI valdkonnad/ 
Disaini faasis olevate IPCEIde valdkonnad AI/CIC/CRM/Biotehnoloogia</t>
  </si>
  <si>
    <t>IPCEIde tehniline komisjon ja üldine koordineerimine</t>
  </si>
  <si>
    <t>2;5;6</t>
  </si>
  <si>
    <t>1;3</t>
  </si>
  <si>
    <t>N/A</t>
  </si>
  <si>
    <t>Võimalus osaleda ja teha koostööd innovaatiliste TA ettevõtjatega kogu Euroopas ning saada paremaid teadmisi valdkondlikest suundumustest</t>
  </si>
  <si>
    <t>Otsene.  Läbi IPCEI võrgustikus osalemise suurenevad otseselt nii Eesti ettevõtete TA kulutused kui ka läbi kohustuslike Spill-over tegevuste saadakse osa TA ökosüsteemist laiemalt</t>
  </si>
  <si>
    <t>Otsest seost ei ole.  Kasu saavad ettevõtjad, kes teevad global.state-of the art teadustegevust.</t>
  </si>
  <si>
    <t>Võib omada tulenevalt IPCEI valdkonnast positiivset mõju</t>
  </si>
  <si>
    <t>Alice Liblik</t>
  </si>
  <si>
    <t>Identifitseerimise faasis olevad IPCEId ja nende väljatöötamisel osalemine</t>
  </si>
  <si>
    <t>Disaini faasis olevad IPCEId ja nende väljatöötamises osalemine</t>
  </si>
  <si>
    <t>kuni 15</t>
  </si>
  <si>
    <t>IPCEIde koordineerimine (võimalik biotehnoloogia)</t>
  </si>
  <si>
    <t>kuni 6</t>
  </si>
  <si>
    <t>Vajalik kooskõlastus MKMiga ning töömahu hindamine</t>
  </si>
  <si>
    <t>Brüsseli kontaktisiku tegevused</t>
  </si>
  <si>
    <t>EL-i rahastuse kaasamise tugi ning EISile oluliste poliitikavaldkondade kujundamises osalemine kohapeal Brüsselis</t>
  </si>
  <si>
    <t>Kaudne: rahastusvõimaluste tutvustus ja koostöökontaktid võivad viia uute TA-projektideni</t>
  </si>
  <si>
    <t>Kaudne: kui ettevõtete arendustegevus panustab</t>
  </si>
  <si>
    <t>Välisesinduste eest vastutaja ja division selguvad EISi strateegia loomise käigus</t>
  </si>
  <si>
    <t>Selgumisel</t>
  </si>
  <si>
    <t xml:space="preserve">INTELLEKTUAALNE VARA JA SERTIFITSEERIMINE </t>
  </si>
  <si>
    <t>Intellektuaalne vara, konkurentsieeliste kaitsmine</t>
  </si>
  <si>
    <t>Konkurentsieelise saavutanud ning kaitstud tooteid/teenuseid on võimalik kõrgema hinnaga müüa ning kasvab tootlikkus</t>
  </si>
  <si>
    <t>Mitteoluline: IO kulud moodustavad väikse osa TA-investeeringutest</t>
  </si>
  <si>
    <t>Tekib plaan immateriaalse vara kaitsmiseks optimaalseima teenuste arendamiseks EISis ja ökosüsteemis. Vastav teave integreeritakse TAI finantseerimise teenuse nõustmaise (rakendusuuringud) osaga</t>
  </si>
  <si>
    <t>Silja Elunurm</t>
  </si>
  <si>
    <t>Kõrgtehnoloogiliste toodete/teenuste sertifitseerimise ja kvaliteedijuhtimise kontseptsioon</t>
  </si>
  <si>
    <t>Kõrge lisandväärtusega toodete/teenuste kommertsialiseerimis eeldus. Sertifitseeritud tooted on kõrgema lisandväärtusega</t>
  </si>
  <si>
    <t>Sertifitseerimine ja kvaliteedijuhtimine on osa arendustegevusest. Teenus toetab erasektori TA-investeeringute kasvu kaudselt</t>
  </si>
  <si>
    <t>Luuakse teadmine peamistest nõuetest ning partneritest, kes nõuetele vastavusse viimist toetavad (teadmine + katsetused/valideerimised)</t>
  </si>
  <si>
    <t>Arendusnõunike tööjõukulud, F2111110, finantseerimiseelarves, välja makstav toetusena</t>
  </si>
  <si>
    <t>2,3,5</t>
  </si>
  <si>
    <t>Liidud, kelle arendusnõunike toetatakse. Ka teised liidud, kellel arendusnõunikud muul viisil finantseeritud (nt. ITL)</t>
  </si>
  <si>
    <t>2 3</t>
  </si>
  <si>
    <t>Arendusnõuniku abil suurendavad ettevõtted teadmussiiret, ettevõtted kasvatavad tööjõu tulemuslikkust ning lisandväärtust töötaja kohta</t>
  </si>
  <si>
    <t>Ettevõtetel kasvavad teadlikkus TAI tegevuste vajadusest ning milliseid võimalusi annab TA edendamine</t>
  </si>
  <si>
    <t xml:space="preserve">neutraalne:  tegevuste elluviimisel tehakse koostööd maakondlike arenduskeskustega, tagamaks paremat regionaalset katvust ning informeeritust ja ligipääsetavust teenustele igas regioonis. </t>
  </si>
  <si>
    <t>kaudne: tegevused aitavad kaasa naiste osaluse suurendamisele ettevõtluses läbi nende ettevõtlusaktiivsuse ja -teadlikkuse suurendamise ning ettevõtluspotentsiaali realiseerimise</t>
  </si>
  <si>
    <t>jätkub liitude toetamine</t>
  </si>
  <si>
    <t>3.Muud sekkumisega seotud kulud</t>
  </si>
  <si>
    <t>Tööjõukulu</t>
  </si>
  <si>
    <t xml:space="preserve">1. Töötajate arendamine </t>
  </si>
  <si>
    <t>Töötajate arendamise tegevused läbi viidud</t>
  </si>
  <si>
    <t>tiimiliikmete spetsiifiliste oskuste arendamiseks mõeldud koolitused. Koolituseesmärgid paneb juht iga töötajaga koos aastaks paika</t>
  </si>
  <si>
    <t>2. Kaudsed kulud</t>
  </si>
  <si>
    <t xml:space="preserve">Tegutsemise võimaldamine </t>
  </si>
  <si>
    <t>Vajaminevad toetavad tegevused ja vahendid</t>
  </si>
  <si>
    <t>Lokaalse AI arendus</t>
  </si>
  <si>
    <t>Tegevuste optimeerimine ja võimestamine</t>
  </si>
  <si>
    <t>2025 arendati välja tehnoloogiline võimekus; 2026 on fookus tööprotsessidesse intergreerimisel</t>
  </si>
  <si>
    <t>Sven Lange</t>
  </si>
  <si>
    <t>Siit on osati puutu innovatsioonivõimekus, mis tuleb lisada</t>
  </si>
  <si>
    <t>Perioodi rahastuse summa</t>
  </si>
  <si>
    <t>2023 tegelik</t>
  </si>
  <si>
    <t>2024 tegelik</t>
  </si>
  <si>
    <t>2025 tegelik</t>
  </si>
  <si>
    <t>2026 eelarve</t>
  </si>
  <si>
    <t>2027 prognoos</t>
  </si>
  <si>
    <t>2028 prognoos</t>
  </si>
  <si>
    <t>2029 prognoos</t>
  </si>
  <si>
    <t xml:space="preserve">F2111120 Rakendusuuringute ja eksperimentaalarenduse programm </t>
  </si>
  <si>
    <t>F2111110 Innovatsioonivõimekus</t>
  </si>
  <si>
    <t>F2111150 Innovaatilised riigihanked</t>
  </si>
  <si>
    <t>F2113120 Iduettevõtluse hoogustamine</t>
  </si>
  <si>
    <t>F2113150 Ettevõtlusteadlikkus</t>
  </si>
  <si>
    <t>F2113161 - Turismi arendus ja nõudluse suurendamine</t>
  </si>
  <si>
    <t>F2113111 - Ekspordi omategevused</t>
  </si>
  <si>
    <t>F2113112 - Välisesindused - kaugturgude regioon</t>
  </si>
  <si>
    <t>F2113115 - Välisesindused - lähiturgude regioon</t>
  </si>
  <si>
    <t>F2113113 - Aasia regiooni eksport</t>
  </si>
  <si>
    <t>Meetme/ sekkumise nr</t>
  </si>
  <si>
    <t>Näitaja kood</t>
  </si>
  <si>
    <t>Näitaja nimetus</t>
  </si>
  <si>
    <t>Näitaja mõõtühik</t>
  </si>
  <si>
    <t>Algtase</t>
  </si>
  <si>
    <t>Sihttase 2029</t>
  </si>
  <si>
    <t>Võetud kohustused</t>
  </si>
  <si>
    <t>rtk SFSA 2021-2027 MNK OP aruanne (näitajad ja eelarve)'[KOHUSTUSED % 2029 SIHTTASEMEST]</t>
  </si>
  <si>
    <t>Algtase projektides</t>
  </si>
  <si>
    <t>Saavutustase</t>
  </si>
  <si>
    <t>rtk SFSA 2021-2027 MNK OP aruanne (näitajad ja eelarve)'[NÄITAJA SAAVUTUSTASE % 2029 SIHTTASEMEST]</t>
  </si>
  <si>
    <t>1.1.11</t>
  </si>
  <si>
    <t>RCO01</t>
  </si>
  <si>
    <t>Toetatavad ettevõtjad</t>
  </si>
  <si>
    <t>Ettevõtjad</t>
  </si>
  <si>
    <t>1 580,00</t>
  </si>
  <si>
    <t>2 694,00</t>
  </si>
  <si>
    <t>170,51%</t>
  </si>
  <si>
    <t>2 075,00</t>
  </si>
  <si>
    <t>131,33%</t>
  </si>
  <si>
    <t>RCO04</t>
  </si>
  <si>
    <t>Mitterahalist toetust saavad ettevõtjad</t>
  </si>
  <si>
    <t>2 746,00</t>
  </si>
  <si>
    <t>173,80%</t>
  </si>
  <si>
    <t>2 003,00</t>
  </si>
  <si>
    <t>126,77%</t>
  </si>
  <si>
    <t>RCR25</t>
  </si>
  <si>
    <t>VKEd, kellel on suurem lisandväärtus töötaja kohta</t>
  </si>
  <si>
    <t>0,00</t>
  </si>
  <si>
    <t>500,00</t>
  </si>
  <si>
    <t>722,00</t>
  </si>
  <si>
    <t>144,40%</t>
  </si>
  <si>
    <t>35,00</t>
  </si>
  <si>
    <t>7,00%</t>
  </si>
  <si>
    <t>1.1.12</t>
  </si>
  <si>
    <t>350,00</t>
  </si>
  <si>
    <t>100,00%</t>
  </si>
  <si>
    <t>433,00</t>
  </si>
  <si>
    <t>123,71%</t>
  </si>
  <si>
    <t>447,00</t>
  </si>
  <si>
    <t>127,71%</t>
  </si>
  <si>
    <t>1.1.13</t>
  </si>
  <si>
    <t>103,00</t>
  </si>
  <si>
    <t>80,00</t>
  </si>
  <si>
    <t>77,67%</t>
  </si>
  <si>
    <t>12,00</t>
  </si>
  <si>
    <t>11,65%</t>
  </si>
  <si>
    <t>RCO02</t>
  </si>
  <si>
    <t xml:space="preserve">Toetustega toetatavad ettevõtjad </t>
  </si>
  <si>
    <t>RCR02a</t>
  </si>
  <si>
    <t>Erasektori investeeringud, mis täiendavad avaliku sektori toetust: toetusele lisanduv</t>
  </si>
  <si>
    <t>euro</t>
  </si>
  <si>
    <t>56 516 444,00</t>
  </si>
  <si>
    <t>32 706 454,27</t>
  </si>
  <si>
    <t>57,87%</t>
  </si>
  <si>
    <t>11 674 745,61</t>
  </si>
  <si>
    <t>20,66%</t>
  </si>
  <si>
    <t>RCR05</t>
  </si>
  <si>
    <t>Ettevõttesisese innovatsiooniga tegelevad VKEd</t>
  </si>
  <si>
    <t>54,00</t>
  </si>
  <si>
    <t>77,00</t>
  </si>
  <si>
    <t>142,59%</t>
  </si>
  <si>
    <t>22,22%</t>
  </si>
  <si>
    <t>90,00</t>
  </si>
  <si>
    <t>66,00</t>
  </si>
  <si>
    <t>73,33%</t>
  </si>
  <si>
    <t>1.1.14</t>
  </si>
  <si>
    <t>400,00</t>
  </si>
  <si>
    <t>270,00</t>
  </si>
  <si>
    <t>67,50%</t>
  </si>
  <si>
    <t>186,00</t>
  </si>
  <si>
    <t>46,50%</t>
  </si>
  <si>
    <t>183,00</t>
  </si>
  <si>
    <t>45,75%</t>
  </si>
  <si>
    <t>RCO10</t>
  </si>
  <si>
    <t>Teadusasutustega koostööd tegevad ettevõtjad</t>
  </si>
  <si>
    <t>200,00</t>
  </si>
  <si>
    <t>85,00</t>
  </si>
  <si>
    <t>42,50%</t>
  </si>
  <si>
    <t>63,00</t>
  </si>
  <si>
    <t>31,50%</t>
  </si>
  <si>
    <t>4 000 000,00</t>
  </si>
  <si>
    <t>2 023 676,11</t>
  </si>
  <si>
    <t>50,59%</t>
  </si>
  <si>
    <t>22774,8</t>
  </si>
  <si>
    <t>1 490 129,12</t>
  </si>
  <si>
    <t>37,25%</t>
  </si>
  <si>
    <t>61,00</t>
  </si>
  <si>
    <t>76,25%</t>
  </si>
  <si>
    <t>1.1.15</t>
  </si>
  <si>
    <t>VVV02</t>
  </si>
  <si>
    <t>Tegevustes osalenute arv</t>
  </si>
  <si>
    <t>Osalejad</t>
  </si>
  <si>
    <t>900,00</t>
  </si>
  <si>
    <t>889,00</t>
  </si>
  <si>
    <t>98,78%</t>
  </si>
  <si>
    <t>1.2.2</t>
  </si>
  <si>
    <t>PSO04</t>
  </si>
  <si>
    <t>Uued või uuendatud digiteenused, -tooted ja -protsessid</t>
  </si>
  <si>
    <t>Arv</t>
  </si>
  <si>
    <t>150,00</t>
  </si>
  <si>
    <t>205,00</t>
  </si>
  <si>
    <t>136,67%</t>
  </si>
  <si>
    <t>134,00</t>
  </si>
  <si>
    <t>89,33%</t>
  </si>
  <si>
    <t>230,00</t>
  </si>
  <si>
    <t>403,00</t>
  </si>
  <si>
    <t>175,22%</t>
  </si>
  <si>
    <t>319,00</t>
  </si>
  <si>
    <t>138,70%</t>
  </si>
  <si>
    <t>1.3.11</t>
  </si>
  <si>
    <t>5 000,00</t>
  </si>
  <si>
    <t>5 104,00</t>
  </si>
  <si>
    <t>102,08%</t>
  </si>
  <si>
    <t>2 046,00</t>
  </si>
  <si>
    <t>40,92%</t>
  </si>
  <si>
    <t>5 134,00</t>
  </si>
  <si>
    <t>102,68%</t>
  </si>
  <si>
    <t>1 908,00</t>
  </si>
  <si>
    <t>38,16%</t>
  </si>
  <si>
    <t>3 000,00</t>
  </si>
  <si>
    <t>423,00</t>
  </si>
  <si>
    <t>14,10%</t>
  </si>
  <si>
    <t>1.3.12</t>
  </si>
  <si>
    <t>1 720,00</t>
  </si>
  <si>
    <t>954,00</t>
  </si>
  <si>
    <t>55,47%</t>
  </si>
  <si>
    <t>1 002,00</t>
  </si>
  <si>
    <t>58,26%</t>
  </si>
  <si>
    <t>RCO05</t>
  </si>
  <si>
    <t>Toetatavad uued ettevõtjad</t>
  </si>
  <si>
    <t>800,00</t>
  </si>
  <si>
    <t>353,00</t>
  </si>
  <si>
    <t>44,13%</t>
  </si>
  <si>
    <t>430,00</t>
  </si>
  <si>
    <t>20,00</t>
  </si>
  <si>
    <t>4,65%</t>
  </si>
  <si>
    <t>1.3.13</t>
  </si>
  <si>
    <t>40,00</t>
  </si>
  <si>
    <t>21,00</t>
  </si>
  <si>
    <t>52,50%</t>
  </si>
  <si>
    <t>2,00</t>
  </si>
  <si>
    <t>5,00%</t>
  </si>
  <si>
    <t>38,00</t>
  </si>
  <si>
    <t>19,00</t>
  </si>
  <si>
    <t>50,00%</t>
  </si>
  <si>
    <t>1.3.14</t>
  </si>
  <si>
    <t>330,00</t>
  </si>
  <si>
    <t>1,00</t>
  </si>
  <si>
    <t>0,30%</t>
  </si>
  <si>
    <t>0,50%</t>
  </si>
  <si>
    <t>75,00</t>
  </si>
  <si>
    <t>1,33%</t>
  </si>
  <si>
    <t>1.3.15</t>
  </si>
  <si>
    <t>700,00</t>
  </si>
  <si>
    <t>457,00</t>
  </si>
  <si>
    <t>65,29%</t>
  </si>
  <si>
    <t>1.3.16</t>
  </si>
  <si>
    <t>1 000,00</t>
  </si>
  <si>
    <t>920,00</t>
  </si>
  <si>
    <t>92,00%</t>
  </si>
  <si>
    <t>572,00</t>
  </si>
  <si>
    <t>57,20%</t>
  </si>
  <si>
    <t>49,00</t>
  </si>
  <si>
    <t>40,82%</t>
  </si>
  <si>
    <t>8,00</t>
  </si>
  <si>
    <t>16,33%</t>
  </si>
  <si>
    <t>90,00%</t>
  </si>
  <si>
    <t>540,00</t>
  </si>
  <si>
    <t>54,00%</t>
  </si>
  <si>
    <t>600,00</t>
  </si>
  <si>
    <t>550,00</t>
  </si>
  <si>
    <t>91,67%</t>
  </si>
  <si>
    <t>56,00</t>
  </si>
  <si>
    <t>9,33%</t>
  </si>
  <si>
    <t>VVV43</t>
  </si>
  <si>
    <t>Toetatud rahvusvaheliste sündmuste ja konverentside arv</t>
  </si>
  <si>
    <t>140,00</t>
  </si>
  <si>
    <t>119,00</t>
  </si>
  <si>
    <t>85,00%</t>
  </si>
  <si>
    <t>55,00</t>
  </si>
  <si>
    <t>39,29%</t>
  </si>
  <si>
    <t>1.3.17</t>
  </si>
  <si>
    <t>420,00</t>
  </si>
  <si>
    <t>253,00</t>
  </si>
  <si>
    <t>60,24%</t>
  </si>
  <si>
    <t>3,00</t>
  </si>
  <si>
    <t>0,71%</t>
  </si>
  <si>
    <t>RCR17</t>
  </si>
  <si>
    <t>Uued ettevõtjad, mis endiselt tegutsevad</t>
  </si>
  <si>
    <t>325,00</t>
  </si>
  <si>
    <t>250,00</t>
  </si>
  <si>
    <t>76,92%</t>
  </si>
  <si>
    <t>1.3.21</t>
  </si>
  <si>
    <t>60,00</t>
  </si>
  <si>
    <t>58,00</t>
  </si>
  <si>
    <t>96,67%</t>
  </si>
  <si>
    <t>23,00</t>
  </si>
  <si>
    <t>38,33%</t>
  </si>
  <si>
    <t>33,00</t>
  </si>
  <si>
    <t>82,50%</t>
  </si>
  <si>
    <t>1.3.22</t>
  </si>
  <si>
    <t>410,00</t>
  </si>
  <si>
    <t>757,00</t>
  </si>
  <si>
    <t>184,63%</t>
  </si>
  <si>
    <t>799,00</t>
  </si>
  <si>
    <t>194,88%</t>
  </si>
  <si>
    <t>773,00</t>
  </si>
  <si>
    <t>188,54%</t>
  </si>
  <si>
    <t>155,00</t>
  </si>
  <si>
    <t>258,33%</t>
  </si>
  <si>
    <t>188,00</t>
  </si>
  <si>
    <t>313,33%</t>
  </si>
  <si>
    <t>110,00</t>
  </si>
  <si>
    <t>1.3.23</t>
  </si>
  <si>
    <t>41,00</t>
  </si>
  <si>
    <t>51,25%</t>
  </si>
  <si>
    <t>44,00</t>
  </si>
  <si>
    <t>55,00%</t>
  </si>
  <si>
    <t>30,00</t>
  </si>
  <si>
    <t>1.3.24</t>
  </si>
  <si>
    <t>450,00</t>
  </si>
  <si>
    <t>428,00</t>
  </si>
  <si>
    <t>95,11%</t>
  </si>
  <si>
    <t>438,00</t>
  </si>
  <si>
    <t>97,33%</t>
  </si>
  <si>
    <t>115,00</t>
  </si>
  <si>
    <t>13,00</t>
  </si>
  <si>
    <t>11,30%</t>
  </si>
  <si>
    <t>1.6.1</t>
  </si>
  <si>
    <t>25,00</t>
  </si>
  <si>
    <t>19 674 667,00</t>
  </si>
  <si>
    <t>2.1.4</t>
  </si>
  <si>
    <t>PSO08</t>
  </si>
  <si>
    <t xml:space="preserve">Paranenud küttesüsteemiga elamud </t>
  </si>
  <si>
    <t>Elamud</t>
  </si>
  <si>
    <t>1 350,00</t>
  </si>
  <si>
    <t>1 488,00</t>
  </si>
  <si>
    <t>110,22%</t>
  </si>
  <si>
    <t>942,00</t>
  </si>
  <si>
    <t>69,78%</t>
  </si>
  <si>
    <t>2.1.6</t>
  </si>
  <si>
    <t>VVV32</t>
  </si>
  <si>
    <t>Rahastamisvahenditest toetatavad elamud</t>
  </si>
  <si>
    <t>100,00</t>
  </si>
  <si>
    <t>178,57%</t>
  </si>
  <si>
    <t>11,00</t>
  </si>
  <si>
    <t>19,64%</t>
  </si>
  <si>
    <t>6.1.1</t>
  </si>
  <si>
    <t>26,00</t>
  </si>
  <si>
    <t>29,00</t>
  </si>
  <si>
    <t>111,54%</t>
  </si>
  <si>
    <t>27,00</t>
  </si>
  <si>
    <t>103,85%</t>
  </si>
  <si>
    <t>RCR01</t>
  </si>
  <si>
    <t>Toetatavates üksustes loodud töökohad</t>
  </si>
  <si>
    <t>Täistööaja ekvivalenti aastas</t>
  </si>
  <si>
    <t>1 098,00</t>
  </si>
  <si>
    <t>998,00</t>
  </si>
  <si>
    <t>90,89%</t>
  </si>
  <si>
    <t>325 000 000,00</t>
  </si>
  <si>
    <t>270 364 610,11</t>
  </si>
  <si>
    <t>83,19%</t>
  </si>
  <si>
    <t>65 684 525,09</t>
  </si>
  <si>
    <t>20,21%</t>
  </si>
  <si>
    <t>6.1.16</t>
  </si>
  <si>
    <t>RCO18</t>
  </si>
  <si>
    <t>Suurema energiatõhususega eluruumid</t>
  </si>
  <si>
    <t>Eluruumid</t>
  </si>
  <si>
    <t>392,00</t>
  </si>
  <si>
    <t>98,00%</t>
  </si>
  <si>
    <t>RCR26a</t>
  </si>
  <si>
    <t>Primaarenergia aastane tarbimine: eluruumid</t>
  </si>
  <si>
    <t>MWh/aastas</t>
  </si>
  <si>
    <t>6 000,00</t>
  </si>
  <si>
    <t>3 600,00</t>
  </si>
  <si>
    <t>14,00</t>
  </si>
  <si>
    <t>-0,58%</t>
  </si>
  <si>
    <t>RCR29</t>
  </si>
  <si>
    <t>Hinnangulised kasvuhoonegaaside heitkogused</t>
  </si>
  <si>
    <t>tonni CO2 ekv/a</t>
  </si>
  <si>
    <t>1 300,00</t>
  </si>
  <si>
    <t>-4,67%</t>
  </si>
  <si>
    <t>6.1.2</t>
  </si>
  <si>
    <t>4,00</t>
  </si>
  <si>
    <t>7,00</t>
  </si>
  <si>
    <t>175,00%</t>
  </si>
  <si>
    <t>45,00</t>
  </si>
  <si>
    <t>55,56%</t>
  </si>
  <si>
    <t>9 000 000,00</t>
  </si>
  <si>
    <t>8 706 558,44</t>
  </si>
  <si>
    <t>96,74%</t>
  </si>
  <si>
    <t>2 055 011,88</t>
  </si>
  <si>
    <t>22,83%</t>
  </si>
  <si>
    <t>6.1.4</t>
  </si>
  <si>
    <t>24,00</t>
  </si>
  <si>
    <t>24,00%</t>
  </si>
  <si>
    <t>RCO15</t>
  </si>
  <si>
    <t>Loodud ettevõtlusinkubatsiooni võime</t>
  </si>
  <si>
    <t>93,00</t>
  </si>
  <si>
    <t>109,41%</t>
  </si>
  <si>
    <t>RCR18</t>
  </si>
  <si>
    <t xml:space="preserve">VKEd, kes kasutavad ettevõtlusinkubaatori teenuseid pärast inkubaatori asutamist </t>
  </si>
  <si>
    <t xml:space="preserve">Ettevõtjad aastas </t>
  </si>
  <si>
    <t>VVV46</t>
  </si>
  <si>
    <t>Inkubaatorite rajamist toetavad äripargid</t>
  </si>
  <si>
    <t>äripark</t>
  </si>
  <si>
    <t>6.1.5</t>
  </si>
  <si>
    <t>50,00</t>
  </si>
  <si>
    <t>69,00</t>
  </si>
  <si>
    <t>138,00%</t>
  </si>
  <si>
    <t>19 956 500,00</t>
  </si>
  <si>
    <t>11 079 837,63</t>
  </si>
  <si>
    <t>55,52%</t>
  </si>
  <si>
    <t>RCR03</t>
  </si>
  <si>
    <t>Toote- või protsessiinnovatsiooni kasutusele võtvad VKEd</t>
  </si>
  <si>
    <t>200,00%</t>
  </si>
  <si>
    <t>80,00%</t>
  </si>
  <si>
    <t>RCR04</t>
  </si>
  <si>
    <t>Turundus- või organisatsiooniinnovatsiooni kasutusele võtvad VKEd</t>
  </si>
  <si>
    <t>Ettevõtjad </t>
  </si>
  <si>
    <t>95,00%</t>
  </si>
  <si>
    <t>40,00%</t>
  </si>
  <si>
    <r>
      <rPr>
        <b/>
        <sz val="14"/>
        <color rgb="FF000000"/>
        <rFont val="Calibri"/>
        <family val="2"/>
        <scheme val="minor"/>
      </rPr>
      <t xml:space="preserve">Käskkirja tegevus ja olemasolul TAIE fookusvaldkond
</t>
    </r>
    <r>
      <rPr>
        <b/>
        <sz val="14"/>
        <color rgb="FF000000"/>
        <rFont val="Calibri"/>
        <family val="2"/>
        <scheme val="minor"/>
      </rPr>
      <t>F2111120 Rakendusuuringute ja eksperimentaalarenduse programm 
F2111110 Innovatsioonivõimekus
F2111150 Innovaatilised riigihanked</t>
    </r>
  </si>
  <si>
    <t>Skeemi nimi</t>
  </si>
  <si>
    <t>EIS alategevuse kood</t>
  </si>
  <si>
    <t>Eesmärk ja sisu</t>
  </si>
  <si>
    <r>
      <t xml:space="preserve">Sihtgrupp
</t>
    </r>
    <r>
      <rPr>
        <sz val="12"/>
        <color rgb="FF000000"/>
        <rFont val="Calibri (Body)"/>
      </rPr>
      <t>1. ettevõtlusest huvitatud või ettevõtlusega alustada soovivad inimesed;</t>
    </r>
    <r>
      <rPr>
        <b/>
        <sz val="14"/>
        <color rgb="FF000000"/>
        <rFont val="Calibri"/>
        <family val="2"/>
        <charset val="186"/>
        <scheme val="minor"/>
      </rPr>
      <t xml:space="preserve">
</t>
    </r>
    <r>
      <rPr>
        <sz val="9"/>
        <color rgb="FF000000"/>
        <rFont val="Calibri (Body)"/>
      </rPr>
      <t>2. ettevõtjad;
3. ettevõtjate juhid, töötajad või omanikud;
4. olemasolevad või potentsiaalsed investorid;
5. ettevõtluse edendamisega tegelevad ja ettevõtluse arengusse panustavad juriidilised isikud sh TA asutused
6. avaliku sektori organisatsioonid või nende töötajad.</t>
    </r>
  </si>
  <si>
    <r>
      <t xml:space="preserve">TAIE seos
</t>
    </r>
    <r>
      <rPr>
        <b/>
        <sz val="9"/>
        <color rgb="FF000000"/>
        <rFont val="Calibri (Body)"/>
      </rPr>
      <t>1. Teadussüsteem
2. Teadmussiire
3. Ettevõtluskeskkond</t>
    </r>
  </si>
  <si>
    <t xml:space="preserve">TAI TEGEVUSTE ARENDAMINE, RAKENDAMINE JA NÕUSTAMINE </t>
  </si>
  <si>
    <t>KOKKU</t>
  </si>
  <si>
    <t>SF ettevõtjate nõustamine rakendusuuringute ja eksperimentaalarenduse projektides (2.1.1), SF Innovatsioonivõimekus, TAI rolli suurendamine (2.3.1.), SF Innovatsioonivõimekus, TAI suutlikkuse suurenamine (2.3.2.)</t>
  </si>
  <si>
    <t>A03125</t>
  </si>
  <si>
    <t>Ettevõtete TAI Rakendusuuringute programm</t>
  </si>
  <si>
    <t>Ettevõtete rakendusuuringuprojektide nõustamine ja rahastuste leidmine. 
Arendusideede diagnostika, arengutrendide näitamine, projekti planeerimine, teaduspartneri leidmine, teadusteenuse sisseostmise nõustamine, sobiva rahastusinstrumendi leidmine</t>
  </si>
  <si>
    <t>A03471</t>
  </si>
  <si>
    <t>TAI arendamine Eesti ettevõtetes - nõustamine, toetused, laenud</t>
  </si>
  <si>
    <t>Majavälise ekspertiisi sh nõustamie (Valdkonna, tehnoloogia valideerimine ja hindamine) ja tööde tellimine füüsilistelt isikutelt.</t>
  </si>
  <si>
    <t>-</t>
  </si>
  <si>
    <r>
      <rPr>
        <b/>
        <sz val="11"/>
        <color rgb="FF000000"/>
        <rFont val="Calibri"/>
        <family val="2"/>
        <scheme val="minor"/>
      </rPr>
      <t>Kohalike ressursside väärindamine</t>
    </r>
    <r>
      <rPr>
        <sz val="11"/>
        <color rgb="FF000000"/>
        <rFont val="Calibri"/>
        <family val="2"/>
        <charset val="186"/>
        <scheme val="minor"/>
      </rPr>
      <t xml:space="preserve"> (töötleva tööstuse fookus)</t>
    </r>
  </si>
  <si>
    <t>A03687</t>
  </si>
  <si>
    <t xml:space="preserve">Juhtettevõtte või missioonipõhised riiklikud innovatsiooniprogrammid on maailmas näidanud positiivseid tulemusi nii VKE-de innovaatilisusele, TA-kulude mahu tõusule erasektoris, lisandväärtuse kasvule, idu- ja hargettevõtete tekkele, kiiremale kommertsialiseerimisele ja ekspordimahu tõusule. Idee on rahastada rahvusvaheliselt konkurentsivõimelist juhtettevõtet (ankrut), kes sõnastab valdkonna/väärtusahela katusprobleemi, seab 5-aastase strateegilise teekaardi ja koondab enda ümber vähemalt 15 partnerit - VKE-d, idufirmad ja ülikoolid.
Tegevuse eesmärk on luua juhtettevõtte (ankurettevõtte) vedamisel kogu väärtusahelat hõlmav ökosüsteem, mis toetaks valdkondliku teadustegevust ning uute iduettevõtete loomet.
2026 I-II kv 
Kontseptsiooni kokkupanek ja nõukoja valideering
Detailsema programmidisaini, majandusliku mõju prognoosi ja protsessidisaini, koostööplaane täpsustama.
2026 II-III kv (MKM+EIS)
Programmi tingimuste kehtestamine, riigiabi tingimused, määrus, EIS-i meeskonna ettevalmistus 
2026 IV kv Pilootvoor (EIS)
Esimene taotlusvoor – valitakse max 2 juhtettevõtte programmi. Infopäevad, eeltaotlused, hindamine. 
Programm on valdkonnaneutraalne, kuid prioritiseerib Eesti 2035, TAIE, Euroopa Liidu strateegilisi fookusvaldkondi. Näitena on allolevas tabelis mudeldatud koostoimivaid ökosüsteeme, mis kuuluvad ressursside väärindamise, biomeditsiini ja merenduse valdkonda. Ökosüsteemidesse kuuluvad ettevõtted ja teadusasutused  võiksid lahendada sarnaseid probleeme üheskoos, erinevate käsitluste läbi sarnast eesmärki sihtides.  
</t>
  </si>
  <si>
    <t>A03132</t>
  </si>
  <si>
    <t>Tippinnovaatorite programm</t>
  </si>
  <si>
    <t>Euroopa innovatsiooni tulemustabelis Eesti tulemusse panustamine läbi selle, et ettevõtetel suurel suureneb TA-investeeringute maht, tekivad TA-koostöökohad, kasvab Eesti ettevõtete teadusmahukate toodete ja teenuste eksport.
Sisukirjeldus:
Ettevõtete strateegilise innovatsiooni juurutamise  koolitusprogramm on suunatud ambitsioonikatele ettevõtetele, kes soovivad enda ettevõttes innovatsiooni teadlikult juhtida ja saavutada seeläbi tulevikukindlus, luua kõrgema lisandväärtusega tooteid ja teenuseid ning tõsta konkurentsieelist globaalselt.
Programmis saavad 10 ambitsioonikat ettevõtet võimaluse innovatsioonivaldkonna tippekspertide- ja mentorite toel välja töötada oma tulevikukindla innovatsioonistrateegia ning luua vajalikud eeldused selle edukaks elluviimiseks (protsessid, struktuurid, kultuur, juhtimine)</t>
  </si>
  <si>
    <t>Lõppev 2026</t>
  </si>
  <si>
    <t>Teenuses osalenud ettevõtetel kasvatavad tööjõu tulemuslikkust ning lisandväärtust töötaja kohta</t>
  </si>
  <si>
    <t>Ettevõtetel kasvatavad teadlikkus TA tegevuste vajadusest ettevõttes ning milliseid võimalusi annab TA edendamine</t>
  </si>
  <si>
    <t>Jadvi Tõntson</t>
  </si>
  <si>
    <t>A03583</t>
  </si>
  <si>
    <t>Arendusnõunike tööjõukulud</t>
  </si>
  <si>
    <t>2025 toimunud arendusnõunike vooruga on EISil 8sas Erialaliidus arendusnõunikud (MTÜ Digitaalehitus, Eesti Metsa-ja Puidutööstuse Liit, Eesti Tööandjate Keskliit, Eesti Elektritööde Ettevõtete Liit, Eesti Elektroonikatööstuse Liit, Eesti Mööblitoojate Liit, Eesti Trüki- ja Pakenditööstuse Liit, Eesti Masinatööstuse Liit. Arendusnõunike konkursi partnerid pakuvad mitterahalist toetust 150le+ ettevõttele. 
Arendusnõunikud on suunatud ettevõtjaid ühendavatele mittetulundusühingutele (erialaliitudele) – EIS saab konkursi kaudu partnereid, kes arendusnõunike kaasabil toetavad oma organisatsiooni kuuluvate ettevõte teadus- ja arendustegevuste ning innovatsiooni (TAI) alase teadlikkuse kasvatamist. 
Mõõdikud, millele on iga erialaliit määranud sihttasemed: 
1) Arendusnõuniku poolt organiseeritud koolitustel ja seminaridel osalenud ettevõtete arv
2) Arendusnõuniku poolt organiseeritud koolituste ja seminaride arv
3) EISi poolt pakutavatesse TAI võimekust tõstvatesse teenustesse ja toetustesse suunatud ettevõtete arv
4) Sama või erinevate erialaliitude liikmete vaheliste TAI-alaste koostööprojektide arv
5) TAI-koostöö osas nõustatud ettevõtete arv
Kord kuus toimuvad EIS, ETAG, Arendusnõunike vahelised koostöökohtumised, kus hinnatakse tegevuste progressi ja mõõdikute edenemist ning valideeritakse ning lepitakse kokku edasised tegevused.</t>
  </si>
  <si>
    <t>Mitterahalist toetust saavad ettevõtjad: 150</t>
  </si>
  <si>
    <t>A030400</t>
  </si>
  <si>
    <t>Erialaliitude arendusnõunike arendus</t>
  </si>
  <si>
    <t>TAIE eesmärkide saavutamise toetamine TAIE fookusvaldkondades ettevõtteid ühendavate erialaliitude ja nende liikmete TAI võimekuse ja teadlikkuse tõstmise kaudu. Tegevused on jätkuks Haridus- ja Teadusministeeriumi (HTM) poolt “Valdkondliku teadus-ja arendustegevuse tugevdamine” (RITA) programmi raames läbi viidud arendusnõunike programmile, mille käigus kaardistati erialaliitude arendussuunad ning -vajadused. Arendusnõunike tegevuse tulemusena suureneb erialaliidu liikmete seas teadus- ja arendustegevusse ning innovatsiooni panustavate ettevõtete arv ja tase. Tegevuse raames toetatakse arendusnõuniku ametikoha loomist või selle rahastamist erialaliidus, sh ametikohaga kaasnevad üldkulud. Tegevuse tulemusel saavad arendusnõunikest aktiivsed partnerid Majandus- ja Kommunikatsiooniministeeriumile (MKM) ja HTMile TAIE eesmärkide ellu viimiseks fookusvaldkondades, vahendades informatsiooni ning seisukohti ministeeriumide ja vastavate erialaliitude vahel. Viimastes paraneb teadlikkus ja seeläbi ka ligipääs erinevatele TAI võimekust, TAI-alaseid koostööprojekte ja kestlikkuse parandamist toetavatele toetustele, meetmetele ja vahenditele sh ka rahvusvahelistele rahastusvõimalustele.</t>
  </si>
  <si>
    <t>12 erialaliitu</t>
  </si>
  <si>
    <t>arendusnõunikud on partnerid sekkumise elluviimisele</t>
  </si>
  <si>
    <t>A03405</t>
  </si>
  <si>
    <t>Turundustegevused_Innovatsioonivõimekus</t>
  </si>
  <si>
    <t xml:space="preserve">Luua ja tagada aktiivne edulugude, uute tehnoloogiate, erinete innovatsiooni teemade ja rahastusvõimaluste infovoog (aga ka suurüritused, blogid, podcastid, raadio- ja telesaated jne).
Teenustesse arendus, teenuste turundusmaterjalid, värbamised jne tegevused.
Innovatsiooniteemalised artiklid (vajadusel tõlkimine), Innovatsioonialased kommunikatsioonilood. koolituste, töötubade, meistriklasside, infomaterjalide, konverentside, veebiseminaride jne kohane eelinfo ja järeltegevused
 </t>
  </si>
  <si>
    <t>toetav tegevus</t>
  </si>
  <si>
    <t>Kommunikatsiooniga tutvunud ettevõtetel kasvatavad tööjõu tulemuslikkust ning lisandväärtust töötaja kohta</t>
  </si>
  <si>
    <t>KOSMOSEBÜROO</t>
  </si>
  <si>
    <t>SF Innovatsioonivõimekus, osalemine rahvusvahelistes võrgustikes ja programmides (2.3.3.)</t>
  </si>
  <si>
    <t>A03611</t>
  </si>
  <si>
    <t>Software Defined Space Conference (SDSC) korraldamine 2026. aastaks.
Projektijuhtimise, turundus- ja kommunikatsioonitegevuste hankimine, ürituse toimumispaiga kohapealse tehnilise ning korraldusliku lahenduse hankimine, programmi koostamisega ning läbiviimisega seonduvad kulud.</t>
  </si>
  <si>
    <t>A03047</t>
  </si>
  <si>
    <t>Eureka SF</t>
  </si>
  <si>
    <t xml:space="preserve">Ettevõtete rahvusvahelise koostöö ja tootearenduse edenemine Eureka raames. Eureka programmide tutvustus ja kontaktüritused ettevõtetele (sh konsultatsioon ja ekspertiis), aruandlus (sh. kulude raportid), arendus ja Eureka kohtumistel osalemine ja vajalikud turundu -ja aredustegevused. 
2026  kooskõlastatud EUREKA voorud MKMiga.  </t>
  </si>
  <si>
    <t>2; 3; 4; 5</t>
  </si>
  <si>
    <t xml:space="preserve">Ettevõtetele kontaktürituste korraldamine ühiste rahvusvaheliste arendusprojektide soodustamiseks. Kontaktüritused (ITEA, teiste partnerriikide innovatsiooniagentuuridega koostöös: nt Baltic Day Hannoveri messi raames). Tegevuse alla kuuluvad ka infoseminaride korraldamine teadlikkuse tõstmiseks, nõustamised, programmi ja selle võimaluste turundus ning  EUREKA koostööorganisatsiooni töös osalemine. </t>
  </si>
  <si>
    <t>Kaudne:  EIS koduleht vastab WCAG 2.0 AA juurdepääsetavuse suunistele. Üritusel osalejate soovi ilmendes tagatakse ligipääsetavus füüsilisele keskkonnale, infole ja kommunikatsioonile ka nelja peamise erivajadusega (nägemis-, kuulmis-, liikumis- ja intellektipuue) inimestele.</t>
  </si>
  <si>
    <t>A03262</t>
  </si>
  <si>
    <t>RV, sh EL, koostöö ja rahastus</t>
  </si>
  <si>
    <t>Brüsseli esinduse käivitamise ettevalmistamine, ettevõtete suunamine rahvusvahelistesse koostöövõrgustikesse, rahastusvõimaluste tutvustamine, Eesti ettevõtete nähtavuse suurendamine rahvusvahelisel aeenil,sh õppereis, temaatilised arutleud. Koostöö ja osalemine erinevate võrgustikega, sh. IGLO, TPE, EEN, Science Business jmt. NCPde tegevus. 
Brüsseli esinduse (taas)mehitamine algab 1.4. Täpsed fookused selguvad uue inimese eestvedamisel Q2. 
NCPde tegevused on standard vastavalt kokkulepitule.</t>
  </si>
  <si>
    <t>Tegevuse alla kuuluvad EIC Acceleretor nõstamis/tugiteenused ning Brüsseli esindusega seonduvad tegevused ja kontaktvõrgustikku ülevalhoidmine. Korraldame ettevõtetele ja ettevõtlusorganisatsioonidele õppereise ja koostöökohtumisi (temaatilised üritused). Tegevuse alla kuulub ka võrgustikes osalemine (IGLO, TPE, JPN-EU jmt), EIC acceleratori  kontaktpunktide tegevus ja arenduskulud sh ürituste kulud (StartupDay ja Latitude)</t>
  </si>
  <si>
    <t>Kaudne:  EIS koduleht vastab WCAG 2.0 AA juurdepääsetavuse suunistele. Osalejate soovi ilmendes tagatakse ligipääsetavus füüsilisele keskkonnale, infole ja kommunikatsioonile ka nelja peamise erivajadusega (nägemis-, kuulmis-, liikumis- ja intellektipuue) inimestele.</t>
  </si>
  <si>
    <t>SF Innovatsioonivõimekus, TAI suutlikkuse suurenamine (2.3.2.)</t>
  </si>
  <si>
    <t>A03036</t>
  </si>
  <si>
    <t>IO strateegia meistriklass</t>
  </si>
  <si>
    <t>Innovaatiliste ja süvatehnoloogia ettevõtete ärieesmärke toetava intellektuaalomandi strateegia välja töötamise bootcamp-stiilis meistriklass.
Sisukirjeldus:
Meistriklassis saavad innovaatilist (vähemalt antud turuniši jaoks oluliselt uus või uuendatud ja teadmusmahukat) toodet, teenust või ärimudelit arendavad ettevõtted luua nende äristrateegiat toetava või selle aluseks oleva intellektuaalomandi kaitse, jõustamise ja rakendamise/kommertsialiseerimise strateegia koos tegevuskavaga selle ellu viimiseks.</t>
  </si>
  <si>
    <t>24 aastas</t>
  </si>
  <si>
    <t>Teenuses osalenud ettevõtted kasvatavad tööjõu tulemuslikkust ning lisandväärtust töötaja kohta</t>
  </si>
  <si>
    <t xml:space="preserve">Teenus on suunatud teadmusmahukate ärimudelite konkurentsieelise kaitsmisele ja uute, teadmuspõhiste ärimudelite arendamisele, mis julgustab ettevõtteid TA-sse intensiivsemalt investeerima ning IO põhiseid TA-arendusi tegema, mis kasvatab vastavaid kulusid. </t>
  </si>
  <si>
    <t xml:space="preserve">kaudne; tegevuste elluviimisel tehakse koostööd maakondlike arenduskeskustega, tagamaks paremat regionaalset katvust ning informeeritust ja ligipääsetavust teenustele igas regioonis. </t>
  </si>
  <si>
    <t>A03039</t>
  </si>
  <si>
    <t>EIS regulatiivteenuste kontseptsioon</t>
  </si>
  <si>
    <t xml:space="preserve">
Eesmärk:
Tehnoloogiasiirde valdkonna teenuste edasiarendus ja konsolideerimine teadmuse liigutamise edendamiseks Eesti ettevõtluse ökosüsteemis. 
1) Tehnoloogiasiirdeeksperdi teenus ettevõtetele - tehnoloogiate innovatsiooni due diligence, IO paketeerimine ja kaitsmine, litsentseerijate otsing, tehnoloogia otsing ja sisse litsentseerimise läbirääkimiste konsultatsioonid.
2) Ettevõttlusesse pöörduda või tihedamat koostööd ettevõtlussektoriga soovivate teadus- ja arendusasutuste teadlaste nõustamine tehnoloogiasiirde valdkonnas, neile ettevõtlusparnterite otsing, väärtuspakkumiste koostamise nõustamine, turusegmentide ja arendussuundade identifitseerimine
EISil on sisemine kompetents vastavate teenuste arendamiseks olemas - kuid vajadusel kasutame väliste konsultantide abi juriidilistes küsimustes ja uuringuteks.</t>
  </si>
  <si>
    <t>A03038</t>
  </si>
  <si>
    <t>Teadmusmahuka ettevõtluse intensiivprogramm</t>
  </si>
  <si>
    <t>Tegevus otsustati lõpetada 2025 otsusega, seoses muudatusetega.  Programm  toimus Q1 2026. 
Teadmusmahukate alustavate ning teadmusmahukat toote- või teenusearendust alustavate ettevõtete arvu märgatav kasvatamine Eesti ökosüsteemis. Teadmusmahukas ettevõtlus erinev "tavapärasest" oma arendustükli kestuse ning investeeringute arenduse algfaasi suure kaalu poolest, mistõttu on klassikalised äriarenduse metoodikad nagu Lean Startup ja selle järelmid raskesti rakendatavad - prototüüpimist ja "fail fast" on lihtsalt liiga keeruline ja kallis teha enne, kui on olemas arusaam turu olemasolu jne osas. Seetõttu piloodime MIT (Massachussets Institute of Technology) justnimelt teadmusmahukate ettevõtete loomiseks kohendatud metoodika koolitamist ning selle metoodika alusel erinevate konsultatsiooniteenuste osutamist.</t>
  </si>
  <si>
    <t>1,2,3,5</t>
  </si>
  <si>
    <t>Programm suunab ettevõtteid teadmusmahukamate ärimudelite suunas, mis kasvatab TA kulude intensiivsust erasektoris</t>
  </si>
  <si>
    <t xml:space="preserve">kaudne: Metoodika tehakse kättesaadavaks ja rakendatavaks kõikides regioonides, kasvatades seal teadmusmahuka ettevõtluse mahtu. tegevuste elluviimisel tehakse koostööd maakondlike arenduskeskustega, tagamaks paremat regionaalset katvust ning informeeritust ja ligipääsetavust teenustele igas regioonis. </t>
  </si>
  <si>
    <t>MUUD (TÖÖJÕUKULU JA TÖÖTAJATE ARENDAMINE)</t>
  </si>
  <si>
    <t xml:space="preserve">Töötajate arendamine </t>
  </si>
  <si>
    <t>A03526</t>
  </si>
  <si>
    <t>RUP töötajate arendamine</t>
  </si>
  <si>
    <t>A03551</t>
  </si>
  <si>
    <t>Töötajate arendamine</t>
  </si>
  <si>
    <t>Kaudsed kulud</t>
  </si>
  <si>
    <t>A03152</t>
  </si>
  <si>
    <t>A03151</t>
  </si>
  <si>
    <t>SF TAI TEGEVUSKAVA KOKKU</t>
  </si>
  <si>
    <t xml:space="preserve">KOKKU F2111120 Rakendusuuringute ja eksperimentaalarenduse programm </t>
  </si>
  <si>
    <t>KOKKU F2111110 Innovatsioonivõimekus</t>
  </si>
  <si>
    <t>Käskkirja tegevus ja olemasolul TAIE fookusvaldkond
F2111150 Innovaatilised riigihanked</t>
  </si>
  <si>
    <t>SF info- ja nõustamisteenused informeeritud ja asjatundliku nõudluse arendamiseks (2.4.1.); turudialoogide korraldamine avaliku sektori temaatilistele kitsaskohtadele lahenduste 
leidmiseks ja konsulteerimiseks (2.4.4.)</t>
  </si>
  <si>
    <t>A03694</t>
  </si>
  <si>
    <t>Info ja teavitustegevused</t>
  </si>
  <si>
    <t>2026: 
1) Inno(hangete)konverents sügis 2026,
2) Innohangete statistika kogumise metoodika sisseostmise kulud, auhinnakonkurss ja hea praktika lood. 
3) Temaatilised või avaliku sektori organisatsiooni konkreetse probleemi kesksed seminarid avaliku sektori kitsaskohtade jagamiseks erasektoriga ja erasektori võimekuse tutvustamiseks avalikule sektorile. Nõudlus sõltub RK meetme sisendist.</t>
  </si>
  <si>
    <t>Sisuliselt jätkuv. Eelmisel perioodil toetasime ka projekte otse, nüüd ainult teadlikkuse tõstmine. RK meetmel on projektide arvuline mõõdik, meie meede toetab nende meedet.</t>
  </si>
  <si>
    <t>Muud nõustamisteenused sihtgrupile</t>
  </si>
  <si>
    <t>2025. inno(hangete)konverents MKMi ettepanekul, nõustamiskulud, temaatiliste turudialoogide korraldamine (RK-ga koostöös), rahvusvaheline infovahetus (sh lähetused), innohangete statistika kogumise metoodika sisseostmise kulud, auhinnakonkurss ja hea praktika lood. Avaliku sektori organisatsioonidele koolituste pakkumine vastavalt turu vajadusele ja sisendile.</t>
  </si>
  <si>
    <t>toetav</t>
  </si>
  <si>
    <t xml:space="preserve">kaudne: Tegevuste elluviimisel tehakse teavitustööd koostöös avaliku sektori organisatsioonidega sh.  maakondlike arenduskeskustega, tagamaks paremat regionaalset katvust ning informeeritust ja ligipääsetavust teenustele igas regioonis. </t>
  </si>
  <si>
    <t>Kontseptsiooni arendustegevused</t>
  </si>
  <si>
    <t>SF rahvusvahelistes võrgustikes osalemine ja infovahetus (2.4.3.)</t>
  </si>
  <si>
    <t>Rahvusvaheline koostöö ja infovahetus (sh lähetused, võrgustike ja konverentside osalustasud jms).</t>
  </si>
  <si>
    <t>Rahvusvaheline koostöö ja infovahetus (sh lähetused, osalustasud jms) sh Procure 2innovate projektis osalemise jätkamine ja võimalikku EIE kompetentsikeskuste vooru taotluse esitamine</t>
  </si>
  <si>
    <t>SF juriidilise ja valdkondliku ekspertiisi pakkumine informeeritud ja asjatundliku nõudluse arendamiseks (2.4.2.)</t>
  </si>
  <si>
    <t>omategevused</t>
  </si>
  <si>
    <t>Erinevate avaliku sektori organisatsioonide  nõustamine hankealastes ja juriidilistes küsimustes.</t>
  </si>
  <si>
    <t xml:space="preserve">Sisuliselt jätkuv. Eelmisel perioodil toetasime sisse hangitud ekspertiisi pakkumisega, nüüd teeme seda ise. RK meetmel on projektide arvuline mõõdik, meie meede toetab nende meedet. Sisse ostetavad teenused puuduvad, ning palgakulu on esitatud tööjõukulude lahtris </t>
  </si>
  <si>
    <t>A03153</t>
  </si>
  <si>
    <t>SF INNOVAATILISED RIIGIHANKED TEGEVUSKAVA KOKKU</t>
  </si>
  <si>
    <t>Käskkirja tegevus ja olemasolul TAIE fookusvaldkond
F2113120 Iduettevõtluse hoogustamine</t>
  </si>
  <si>
    <t>EIS alategevus</t>
  </si>
  <si>
    <r>
      <t xml:space="preserve">Sihtgrupp
</t>
    </r>
    <r>
      <rPr>
        <b/>
        <sz val="9"/>
        <color rgb="FF0D0D0D"/>
        <rFont val="Calibri (Body)"/>
      </rPr>
      <t xml:space="preserve">1. iduettevõtlusest huvitatud inimesed ja teadustiimid;
2. iduettevõtted ja potentsiaalsed iduettevõtjad;
3. kasvuettevõtted;
4. iduettevõtluse ökosüsteemi osalised, kes pakuvad (potentsiaalsetele) iduettevõtetele teenuseid.
</t>
    </r>
  </si>
  <si>
    <t>IDUETTEVÕTLUSE HOOGUSTAMINE: ÖKOSÜSTEEMID JA KAPITALI KÄTTESAADAVUS</t>
  </si>
  <si>
    <t>SF Iduettevõtluse hoogustamine, Iduettevõtluse ökosüsteemi arendamise alategevused, sh tugiteenused</t>
  </si>
  <si>
    <t xml:space="preserve">A03308 </t>
  </si>
  <si>
    <t>Startup ökosüsteem: teenused</t>
  </si>
  <si>
    <t>Stabiilsed iduettevõtete asutamisnumbrid läbi potentsiaalsetele ja tegutsevatele iduettevõtjatele vajalike ja ökosüsteemi üldist kvaliteeti tõstvate teenuste osutamise. Startupide ja suurettevõtete regulaarne koostöö; paranevad näitajad kestlikkuse ja mitmekesisuse vallas. Võimekad iduettevõtluse tugiorganisatsioonid ja toimiv kapitaliturg läbi kõigi iduettevõtluse elukaare etappide.</t>
  </si>
  <si>
    <t>1,2,3,4</t>
  </si>
  <si>
    <t>Tegevustes osalenud (potentsiaalsed) iduettevõtjad on teadlikumad ja oskuslikumad kõrge kasvupotentsiaaliga toodete ja teenuste loomises ning arendamises. Ärimudeli õnnestumise korral on selle ettevõtte tööjõu tootlikkus kordades üle EL keskmise.</t>
  </si>
  <si>
    <t>Tegevustes osalenud (potentsiaalsetel) iduettevõtjatel ja tugiorganisatsioonidel on paremad teadmised TA-võimalustest iduettevõtluses. Iduettevõtlust toetades toetame üht kõige TA-mahukamat sektorit Eestis.</t>
  </si>
  <si>
    <t>Kaudne seos: SUE teenused on ligipääsetavad kõigile soovijatele iduettevõtluse ökosüsteemis, sõltumata elu- ja töökohast.</t>
  </si>
  <si>
    <t>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t>
  </si>
  <si>
    <t>Mitmekesisus on iduettevõtluses oluline ja äriliselt kasulik mõõde. SUE omategevused ja hanked, sh kommunikatsioonitegevused ja PR, toetavad alati kas kaudselt või otseselt naiste osalemist iduettevõtluses töötaja, asutaja, investori, mentori vms-na.</t>
  </si>
  <si>
    <t>Teenuste hankimisel ja programmide/ürituste läbiviimisel eelistatakse koostööd edendavaid tegevusi. Teavitustegevustes arvestatakse eri sihtrühmade eelistatumate ja enimkasutatavate infokanalitega.</t>
  </si>
  <si>
    <t>SUE koduleht vastab WCAG 2.0 AA juurdepääsetavuse suunistele. Korraldatavad üritused on ligipääsetavad ka veebis.</t>
  </si>
  <si>
    <t xml:space="preserve">Uute asutajate pealekasvule ning kapitali kaasamisele suunatud raamhanked a 150 000€. Võivad sisaldada erinevate teenuskimpude kooslusi, sh kogukonnaüritused, iduettevõtjate ja investorite kontaktüritused, koolitused, töötoad jms. Potentsiaalsetele noortele iduettevõtjatele suunatud teenused: 40 000€. Reserv jooksvate algatustega kaasumiseks 50k€ (nt AI ja/või loovkoodimisega seotud pilootprogramm). Kaasajastame juriidilised mudeldokumendid. </t>
  </si>
  <si>
    <t>Getter Voitka</t>
  </si>
  <si>
    <t>A03310</t>
  </si>
  <si>
    <t>Startup ökosüsteem: kogukond</t>
  </si>
  <si>
    <t xml:space="preserve">Toimiv infovahetus ja strateegiliste eesmärkide joondamine iduettevõtluse ökosüsteemi osapoolte vahel tagamaks ning tõstmaks Eesti iduettevõtluse ökosüsteemi kvaliteeti ja konkurentsivõimelisust. </t>
  </si>
  <si>
    <t xml:space="preserve">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Üritusi viime läbi maksimaalselt väikse CO2 jalajäljega. </t>
  </si>
  <si>
    <t xml:space="preserve">Iduettevõtlussektori suursündmuste kaaskorraldus: sTARTUp Day, sh Thinking in Billions - 75k€;  Latitude59 - 50k€; Estonian DefenseTech Week; Impact Day - 25k€). </t>
  </si>
  <si>
    <t xml:space="preserve">A03311 </t>
  </si>
  <si>
    <t>Startup ökosüsteem: regioonid</t>
  </si>
  <si>
    <t>Toetame iduettevõtluse ökosüsteemi arengut väljaspool Tallinna ja Tartumaad. Regioonides asutatakse uusi iduettevõtteid ning tegutsevad iduettevõtluse tugiorganisatsioonid.</t>
  </si>
  <si>
    <t>1,2,4</t>
  </si>
  <si>
    <t>Otsene seos: regionaalsete tegevustega võimestatakse väljaspool Tallinna ja Tartumaad tegutsevaid tugiorganisatsioone, et viia iduettevõtluse teenused lähemale maakondadesse, soodustades nii maapiirkondades töökohtade loomist. Koostöös MAKidega jätkatakse regionaalse iduettevõtlusvõimekuse mudelite valideerimist.</t>
  </si>
  <si>
    <t>Peamised ülesanded on regionaalse ekspertgrupi kooshoidmine ja võimestamine, kogukonna ühisürituste korraldamine, õppereisi korraldamine, iduettevõtjatele suunatud ekspertnõustamisteenuse korraldamine koostöös MAKidega. Lisaks hangime 3 teenust läbi tugiorganisatsioonide (potentsiaalsete) iduettevõtjate toetamiseks, ettevõtlusoskuste parandamiseks ja teadlikkuse tõstmiseks.</t>
  </si>
  <si>
    <t>Elina Dubova</t>
  </si>
  <si>
    <t>1) Noorte ettevõtluse ja tehnoloogiavaldkonna oskuste arendamine: 15 000</t>
  </si>
  <si>
    <t>2) Teadlikkuse tõstmine iduettevõtlusest: 20 000</t>
  </si>
  <si>
    <t>3) Uute asutajate pealekasvu teenus: 50 000</t>
  </si>
  <si>
    <t>A03312</t>
  </si>
  <si>
    <t>Startup ökosüsteem: turundus</t>
  </si>
  <si>
    <t xml:space="preserve">Eesti idusektori kohta info edastamine ja mainekujundus nii Eesti kui ka rahvusvahelises meedias. </t>
  </si>
  <si>
    <t>tugiteenus</t>
  </si>
  <si>
    <t>Tugiteenus ettevõtluskeskkonna loomiseks, mis võimaldab mitmekordse EL keskmise tööjõu tootlikkusega ärimudelite loomist ja arendamist.</t>
  </si>
  <si>
    <t>Tugiteenus ettevõtluskeskkonna loomiseks, mis toetab TA-mahukate iduettevõtete loomist ja arendamist.</t>
  </si>
  <si>
    <t>Tugiteenus ettevõtluskeskkonna loomiseks, mis toetab kõrget väljaspool Harjumaad loodavat SKPd elaniku kohta.</t>
  </si>
  <si>
    <t xml:space="preserve">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t>
  </si>
  <si>
    <t>Mitmekesisus on iduettevõtluses oluline ja äriliselt kasulik mõõde. SUE omategevused ja hanked, sh kommunikatsioonitegevused ja PR, toetavad alati kas kaudselt või otseselt naiste osalemist iduettevõtluses töötaja, asutaja, investori, mentori vms-na. Turundustegevustes on suur rõhk naiste iduettevõtlusteadlikkuse suurendamisel ja julgustamisel.</t>
  </si>
  <si>
    <t>SUE koduleht vastab WCAG 2.0 AA juurdepääsetavuse suunistele. Kui võimalik on korraldatavad üritused  ligipääsetavad ka veebis.</t>
  </si>
  <si>
    <t>SUE kodulehe haldamine. Sotsiaalmeediakanalites (FB, LinkedIn) aktiivne sisuloome ja uudised. Ühisturundus, sh ärimissioonid ja üritused Eestis ja rahvusvaheliselt, pressireisid, jt tegevused teiste EISi osakondade ja ökosüsteemi osapooltega. Kord kuus teavitatakse turuosalisi startup maastikul toimuvast Startup Estonia uudiskirjaga ning jooksvalt läbi Slacki suhtlusgrupi.</t>
  </si>
  <si>
    <t>Vaido Mikheim</t>
  </si>
  <si>
    <t>2026's eelarves Latitude59, sTARTUp Day ja Hello Tomorrow konverentside stendide turunduskulu 50 000€, pressiteadete ja meediaga suhtlus sisseostetava teenusena 25 000€, sotsiaalmeediakampaaniate, postituste boostid ja kodulehega seotud kulud 25 000€, reserv kogukonnaürituste ja algatustega kaasumiseks 20 000€.</t>
  </si>
  <si>
    <t xml:space="preserve">A03309 </t>
  </si>
  <si>
    <t>Startup ökosüsteem: seire</t>
  </si>
  <si>
    <t>Ülevaade Eesti idusektori ja selle fookusvaldkondade arengutest kvartaalselt. Põhjalikum analüütiline ülevaade Eesti idusektorist ja fookusvaldkondade arengutest kord poolaastas. Analüüs koondab andmebaasipõhised andmed ning avalike ja riiklike allikate kogutavaid andmeid.</t>
  </si>
  <si>
    <t>Tugiteenus, mis võimaldab teiste teenuste tõhusat arendamist ja osutamist, mis omakorda panustavad horisontaalsete eesmärkide saavutamisse.</t>
  </si>
  <si>
    <t>Tugiteenus, mis võimaldab teiste teenuste tõhusat arendamist ja osutamist, mis omakorda panustavad horisontaalsete eesmärkide saavutamisse. Regulaarne andmeseire idusektori demograafiliste näitajate kohta võimaldab langetada andmepõhiseid otsuseid ja kujundada vastavaid teenuseid.</t>
  </si>
  <si>
    <t>Jätkame Dealroom andmeplatvormi ja Tableau andmetöölaua parendustegevustega. Tableau töölaud on tänaseks avalikult kättesaadav ning sisaldab idusektori põhinäitajate osas andmeid kvartaalse sammu täpsusega. Kaasajastame sektoraalsete ülevaadete formaati ning kooskõlastame alusandmeid nii Asutajate Seltsi kui EstVCAga ühtlustamaks Eesti idusektori kohta käivat andmestikku.</t>
  </si>
  <si>
    <t>Seire tegevused hõlmavad endas ka startup ökosüsteemi platvormi (Dealroom) ja andmetöölaua Tableau haldamist, sh sisuloomet ja platvormitasusid.</t>
  </si>
  <si>
    <t xml:space="preserve">A03497 
A03601  
A03542 
A03313
</t>
  </si>
  <si>
    <t xml:space="preserve">DeepTech ökosüsteem: Keskkond
Startup ökosüsteem: muu
VÕS lepingute aluse ekspertlepingud
Koolitused
</t>
  </si>
  <si>
    <t>Koostöö ökosüsteemi osalistega kitsaskohtade tuvastamises ning nende lahendamises. SUE töötajate kompetentsuse kasvatamine. Kaasame eksperte teenuste välja töötamisse ja pakkumisse.</t>
  </si>
  <si>
    <t xml:space="preserve">Kaasame eksperte teenuste välja töötamisel ja pakkumises kus relevantsed oskusteavet juurde tuua. Tehnoloogiasektori ümarlaud peaministriga. Töölaua rent Lift99s. SUE töötajate koolitused ja konverentsidel osalused kompetentsi tõstmisel. </t>
  </si>
  <si>
    <t>A03306</t>
  </si>
  <si>
    <t>DeepTech ökosüsteem: teenused</t>
  </si>
  <si>
    <t>Teadmussiiret ja teadmusmahuka ettevõtluse arengut toetava ökosüsteemi toimimine ning järjepidev areng. Jätkusuutlike koostöömehhanismide koosloome investorkogukondade, T&amp;A-asutuste, iduettevõtjate ja teiste tugiorganisatsioonidega tagamaks teenustega kaetus üle ettevõtja elukaare ja aitamaks teadmusmahukad ettevõtted ideest ekspordini.</t>
  </si>
  <si>
    <t>1 2</t>
  </si>
  <si>
    <t>Tegevustes osalenud (potentsiaalsed) iduettevõtjad on teadlikumad ja oskuslikumad kõrge kasvupotentsiaaliga teadmuspõhiste toodete ja teenuste loomises ning arendamises. Ärimudeli õnnestumise korral on selle ettevõtte tööjõu tootlikkus kordades üle EL keskmise.</t>
  </si>
  <si>
    <t>Tegevustes osalenud (potentsiaalsetel) iduettevõtjatel ja tugiorganisatsioonidel on paremad teadmised TA-võimalustest iduettevõtluses. Süvatehnoloogia iduettevõtlust toetades toetame üht kõige TA-mahukamat sektorit Eestis.</t>
  </si>
  <si>
    <t>Iduettevõtluse, eriti deeptech ökosüsteemi laiem eesmärk on lahendada olulisi globaalseid probleeme, sh vähendada CO2 jalajälge. SUE tegevused on suunatud inimeste, teadmiste ja kogemuste kokkuviimisele, et tekiks rohkem edukaid lahendusi kliimakriisi leevendamiseks. SUE hangetes on pakkujale sätestatud kestlikkuse nõuded. Üritusi viime läbi maksimaalselt väikse CO2 jalajäljega.</t>
  </si>
  <si>
    <t>Hello Tomorrow ja Cambridge Tech Week ärimissioonid ettevõtetega 90k€. Süvatehnoloogia iduettevõtete kapitali kättesaadavuse parendamine (juhtäriinglite koolitusprogramm) 70k€. Ettevõtlusresidentuuri (EIR) väljamaksed 40k€. Ökosüsteemi võimekuste tõstmine (Cambridge Consultants workshop sTARTUp Day raames) 30k. MIMIR Fellows Eesti programm 20k€. Uute teenuste (konverentside minimeede, grandikirjutamiskoolitus vms) piloteerimine 30k.</t>
  </si>
  <si>
    <t>Mariann Proos</t>
  </si>
  <si>
    <t xml:space="preserve">A03738 </t>
  </si>
  <si>
    <t>Startup ökosüsteem: Nordic Tech Valley</t>
  </si>
  <si>
    <t>Konkurentsivõimelisem idusektor läbi Põhjala-ülese koostöö talendi, investorvõrgustike ja teadmussiirde suundadel. Ühine lähenemine võimaldab olla globaalses konkurentsis atraktiivsem ja võimekam partner väärtusahelates klientide leidmisel kui kapitali kaasamises.</t>
  </si>
  <si>
    <t>Tegevustes osalenud iduettevõtjad on teadlikumad ja oskuslikumad kõrge kasvupotentsiaaliga toodete ja teenuste müügis ning arendamises. Ärimudeli õnnestumise korral on selle ettevõtte tööjõu tootlikkus kordades üle EL keskmise.</t>
  </si>
  <si>
    <t>Tegevustes osalenud iduettevõtjatel ja tugiorganisatsioonidel on paremad teadmised TA-võimalustest iduettevõtluses. Iduettevõtlust toetades toetame üht kõige TA-mahukamat sektorit Eestis.</t>
  </si>
  <si>
    <t xml:space="preserve">Mitmekesisus on iduettevõtluses oluline ja äriliselt kasulik mõõde. SUE omategevused ja hanked, sh kommunikatsioonitegevused ja PR, toetavad alati kas kaudselt või otseselt naiste osalemist iduettevõtluses töötaja, asutaja, investori, mentori vms-na. Põhjala riikidega oleme võrdõiguslikkuse küsimustes maailmale eeskujuks. </t>
  </si>
  <si>
    <t>Põhjala-ülesed ühisüritused ja tegevused joondatuna juba toimivate initsiatiividega (L59, sTARTUp Day, TechArena, Slush jt). L59 raames merenduse fookusega häkatoni korraldamine. Nordic-Singapore Innovation Days 2026 ärimissioon. Hello Tomorrow raames Põhjala-teemaline kõrvalüritus. Pilootprojektide disain ja testimine.</t>
  </si>
  <si>
    <t xml:space="preserve">A03305 </t>
  </si>
  <si>
    <t>DeepTech ökosüsteem: kogukond</t>
  </si>
  <si>
    <t>Korraldame teadmusmahuka iduettevõtluse ökosüsteemi kogukonnakohtumisi, sh nii tugiorganisatsioonidele kui ettevõtjatele, tagamaks parem info liikumine T&amp;A asutuste, investorkogukonna ja ettevõtjate, sh potentsiaalsete iduettevõtjate, vahel. Kaardistame süvatehnoloogia iduettevõtete ja tugiorganisatsioonide vajadusi, ootusi ja hetkeolukorda.</t>
  </si>
  <si>
    <t>Tegevustes osalenud (potentsiaalsetel) iduettevõtjatel ja tugiorganisatsioonidel on paremad teadmised TA teenustest ning võimalustest iduettevõtluses. Süvatehnoloogia iduettevõtlust toetades toetame erasektori TA kulude kasvu Eestis.</t>
  </si>
  <si>
    <t>Deeptech Pub üritustesarja korraldamine (4-6 üritust aastas). Süvatehnoloogia aastaseminari korraldamine. Muudel seminaridel ja konverentsidel osalus.</t>
  </si>
  <si>
    <t xml:space="preserve">A03688 </t>
  </si>
  <si>
    <t>Ökosüsteemid ja juhtettevõte</t>
  </si>
  <si>
    <t>Suunata Eesti ärimaastikul tegutsevaid globaalselt konkurentsivõimelisi tööstusettevõtteid, et nad võtaksid juhtiva rolli mitme sidusrühma ökosüsteemide loomisel ja arendamisel. Kaudne eesmärk: TA-kulutuste kasvatamine kõigi osapoolte puhul. Juhtettevõtteks rahvusvaheliselt tunnustatud tööstusharu ettevõte, millel on tugev teadus- ja arendustegevus ning suur ekspordivõime. Kaasatud lisaks VKEd, iduettevõtted, TA-asutused. Tulemusena kasvavad nii ressursitootlikkus, lisandväärtus, TA-kulude maht kui läbivalt seotud osapoolte rahvusvaheline konkurentsivõime.</t>
  </si>
  <si>
    <t>Tegevustes osalenud (idu)ettevõtjad on teadlikumad ja oskuslikumad kõrge kasvupotentsiaaliga toodete ja teenuste loomises ning arendamises. Ärimudeli õnnestumise korral on ettevõtete tööjõutootlikkus üle EL keskmise ning ettevõtete investeeringud teadus- ja arendustegevusse kasvavad.</t>
  </si>
  <si>
    <t>Tegevustes osalenud (idu)ettevõtjatel ja tugiorganisatsioonidel on arusaam ja teadmised TA-protsessist terviklikult läbi ettevõtluse väärtusahela. Teenus toetab erasektori TA kulude kasvu Eestis.</t>
  </si>
  <si>
    <t>Teadmusmahuka iduettevõtluse laiem eesmärk on lahendada olulisi globaalseid probleeme, sh vähendada CO2 jalajälge. Käesoleva tööstusele suunatud teenuse puhul on kõrgem tõenäosus, et tekib rohkem edukaid lahendusi kliimakriisi leevendamiseks. SUE hangetes on pakkujale sätestatud kestlikkuse nõuded.</t>
  </si>
  <si>
    <t>Tegu on uue, alles disainifaasis oleva teenusega. 2026.a. soovime alustada 1-2 ankurökosüsteemiga valitud vertikaalides (biotehnoloogia, keemiatööstus, toiduainetööstus, energeetika). Eelarve mahuks ühe ankurökosüsteemi kohta on esimesel tegutsemisaastal arvestatud 300 000€. Esmane valideering tööstusettevõtetega tehtud ning TA-asutuste ja iduettevõtetega toimub 2025.a. detsembris.</t>
  </si>
  <si>
    <t>SF Iduettevõtluse hoogustamine, Inimkapitali kättesaadavuse parandamine</t>
  </si>
  <si>
    <t>A03314</t>
  </si>
  <si>
    <t>Inimkapital: välistalent</t>
  </si>
  <si>
    <t xml:space="preserve">Startup ja Scaleup viisa programmide koordineerimine ja arendus, Eestisse ümberasunud spetsialistide ja/või startup ettevõtte asutajate klienditeekonna parendamine ja ootuste juhtimine, viisaprogrammide turundamine, väliskonverentsidel osalemine ja kontaktürituste korraldamine sihtriikides. Valdkondlike regulatiivsete kitsaskohtade lahendamine ministeeriumide ja ettevõtjate esindajatega. Eesmärgiks on tagada ökosüsteemi mitmekesisus, meelitada Eestisse uusi iduettevõtjaid ning tagada Eesti iduettevõtjatele parem talendi kättesaadavus. </t>
  </si>
  <si>
    <t>Eesti idusektorisse saabuva välisasutaja eesmärk on käivitada kõrge globaalse kasvupotentsiaaliga innovaatiline ärimudel - selle õnnestumise korral on ettevõtte tööjõu tootlikkus kordades üle EL keskmise. Eestis tegutsev startup või kasvuettevõte, mis värbab talenti, on samuti teel kõrge tootlikkusega ärimudeli suunas või juba ületab kordades EL keskmist.</t>
  </si>
  <si>
    <t>Põhiteenus ettevõtluskeskkonna loomiseks, mis toetab TA-mahukate iduettevõtete loomist, arendamist ja kiiret kasvu.</t>
  </si>
  <si>
    <t>Kaudne seos: Eestisse ümberasuvad välisettevõtjad ei ole piiratud asukoha valikul ühegi maakonnaga. Välistöötajate värbamisteenust saavad kasutada kõik teenusele kvalifitseeruvad Eesti idu- ja kasvuettevõtted sõltumata asukohast.</t>
  </si>
  <si>
    <t>Mitmekesisus on iduettevõtluses oluline ja äriliselt kasulik mõõde. SUE omategevused ja hanked, sh kommunikatsioonitegevused ja PR, toetavad alati kas kaudselt või otseselt naiste osalemist iduettevõtluses töötaja, asutaja, investori, mentori vms-na. Välistalentide Eestisse toomine aitab kaasa kultuuri, sh äritkultuuri, mitmekesistumisele.</t>
  </si>
  <si>
    <t>Viisaprogrammide arendamine liigub 1.12.2025 seisuga e-residentsuse ja välistalendi osakonna vastutusse. Viisaprogrammide projektijuhina alustab detsembrist 2025 Sandra Rebane. Täpsemad tegevused ja turud on selgumisel, jätkame kindlasti Lõuna-Ameerika, sh Brasiilia suunaga.</t>
  </si>
  <si>
    <t>SF Iduettevõtluse hoogustamine, Kapitali kättesaadavuse parandamise tegevused</t>
  </si>
  <si>
    <t>Tervisetehnoloogiad- ja teenused</t>
  </si>
  <si>
    <t xml:space="preserve">A03299 </t>
  </si>
  <si>
    <t>DeepTech: Tervisetehnoloogia toimemudel</t>
  </si>
  <si>
    <t>Hangitud pikaajalise toimemudeli terviseteaduste valdkonna iduettevõtluse edendamiseks. 2025.a. alustasid toimemudeli kiirendiprogrammides 34 tiimi: 21 DEFINE, 12 DEVELOP ja 1 GROW programmis. 2026.a. jätkuvad kiirendiprogrammid (sh alustatakse uue kohordiga), alustatakse teadlastele ja doktorantidele suunatud õppe- ja koolitusprogrammidega, jätkub kliinilise valideerimise protsesside standardiseerimine, regulatiivnõuete rakendamise toetamine ja õigusruumi arendamine ning ökosüsteemi osapoolte vahelised koostööalgatused.</t>
  </si>
  <si>
    <t>2,3,4</t>
  </si>
  <si>
    <t xml:space="preserve">Iduettevõtluse, eriti deeptech ökosüsteemi laiem eesmärk on lahendada olulisi globaalseid probleeme, sh vähendada CO2 jalajälge. SUE hangetes on pakkujale sätestatud kestlikkuse nõuded. </t>
  </si>
  <si>
    <t>Mitmekesisus on iduettevõtluses oluline ja äriliselt kasulik mõõde. SUE omategevused ja hanked, sh kommunikatsioonitegevused ja PR, toetavad alati kas kaudselt või otseselt naiste osalemist iduettevõtluses töötaja, asutaja, investori, mentori vms-na. Tervisetehnoloogiate sektoris on keskmisest kõrgem naiste osakaal.</t>
  </si>
  <si>
    <t>SUE koduleht vastab WCAG 2.0 AA juurdepääsetavuse suunistele. SUE ja hankepartnerite poolt korraldatavad üritused on võimalusel alati ligipääsetavad ka veebis.</t>
  </si>
  <si>
    <t>Tegevustega alustati 2025 veebruaris. Eeldatav projekti lõpp ja kokkuvõtted jäävad 2028.aasta teise poolde. SUE poolt projektijuhiks Getter Voitka, täiendavalt osaleb Health Founders Estonia Advisory Boardis kas EISi tervisetehnoloogiate fookusvaldkonna juht või SUE juht. Toimemudeli hankelepingu maht on 2,36MEUR+km, lisandub SUE projektijuhtimise kulu.</t>
  </si>
  <si>
    <t>Otsene personalikulu</t>
  </si>
  <si>
    <t>Tuumikmeeskonna suurus 7 inimest. SUE palgafondist katame välistalendi suuna tegevusi läbi e-residentsuse ja välistalendi osakonna ning turundus ja kommunikatsioonitegevusi läbi EISi turundusosakonna. Lisanduvad osalised tugiteenuste personalikulud (finantskoordinaator, väljamaksed). Kokku 8 FTE.</t>
  </si>
  <si>
    <t>Kaudsed kulud 15% personalikulust</t>
  </si>
  <si>
    <t>Djan Matsova</t>
  </si>
  <si>
    <t xml:space="preserve">A03315 </t>
  </si>
  <si>
    <t>SUE lähetused</t>
  </si>
  <si>
    <t>SF IDUETTEVÕTLUSE JA ÖKOSÜSTEEMIDE TEGEVUSKAVA KOKKU</t>
  </si>
  <si>
    <t>Käskkirja tegevus ja olemasolul TAIE fookusvaldkond
F2113150 Ettevõtlusteadlikkus</t>
  </si>
  <si>
    <t>ETTEVÕTLUSTEADLIKKUSE SUURENDAMINE</t>
  </si>
  <si>
    <t>SF Ettevõtlusteadlikkus, Teadmiste ja kompetentside suurendamine (2.1.1.)</t>
  </si>
  <si>
    <t xml:space="preserve">A03401 </t>
  </si>
  <si>
    <t>ASTP ja TAFTIE liikmemaks ja seotud tegevused</t>
  </si>
  <si>
    <t xml:space="preserve">Maailma hetke parima teadmuse omandamine ning juurutamine sihtasutuses. Kohtumiste ettevalmistavad tegevused. Kohapealne võrgustamine ja järeltegevused ning kommunikatsioon majas sees. Vajadusel uuringutes ja töötubades osalemine ning kolleegide kaasamine EISs vastavalt spetsiifilisele rollile või teadmusele. </t>
  </si>
  <si>
    <t>Kaudne</t>
  </si>
  <si>
    <t>Erkki Leego</t>
  </si>
  <si>
    <t>SF Ettevõtlusteadlikkus, Teadlikkuse suurendamine (2.1.2.)</t>
  </si>
  <si>
    <t>Kõik TAIE valdkonnad</t>
  </si>
  <si>
    <t>A03736</t>
  </si>
  <si>
    <t>Ettevõtlus auhind 2026</t>
  </si>
  <si>
    <t>1,2,3,4,5</t>
  </si>
  <si>
    <t>A90311</t>
  </si>
  <si>
    <t>Ettevõtjate digi-,eksporditeekonna ja finantskirjaoskuse sisuraamistiku arendamine</t>
  </si>
  <si>
    <t>2026.	aasta jooksul luuakse ettevõtjatele digivõimekuse,  ekspordivalmiduse ja finantsvõimekuse (kirjaoskuse) sisuraam, mis toetab nende arenemist kahel ettevõtluse seisukohalt olulisel teljel. 
Aasta jooksul valmivad esimesed praktilised materjalid ja tööriistad (6–8 materjali, 1–2 tööriistakasti ja 1 lühikursus), mis koondavad kokku digitaliseerimise, finantskirjaoskuse, ekspordi algtaseme teadmise ning aitavad ettevõtjatel teha informeeritud otsuseid oma arengu järgmiste sammude planeerimisel.
Töö toimub paralleelselt uue iseteenindusportaali arendusega, mis võimaldab kujundada sisuraamistiku ja portaali loogika ühtseks tervikuks. Eelarvemahust tulenevalt keskendutakse 2026. aastal peamiselt sisu- ja metoodikaarendusele, ekspertide toel täpsustatud sisumaterjalide loomisele ning sisu tehnilisele ettevalmistusele portaali integreerimiseks.
Eelarvelised tegevused hõlmavad nii metoodika ja diagnostikate loomist, sisuproduktsiooni (artiklid, tööriistakastid, videolahendused), ekspertide kaasamist kui ka portaali UX- ja sisuraamistiku ettevalmistust. Tegevusse kuulub ka väike pilootprogramm, kus 5–10 ettevõtet testivad loodud sisu ning annavad tagasisidet selle kasutatavuse ja väärtuse kohta.
Loodav sisuraam kujuneb baasiks, mida saab 2027–2028 laiendada teistele ettevõtlusvõimekustele (nt TAI, innovatsioon, juhtimine). Kolmikpöörde vaates toetab tegevus selgelt digipööret (ettevõtete teadlikkus digitaliseerimise alustest) ja rahvusvahelistumise pööret (esmade teadmist ekspordi kavandamisest). Rohepööre on 2026. aastal kõrvalfookuses ning käsitletakse seda vaid vajaduse korral kontekstuaalselt.</t>
  </si>
  <si>
    <t>300-500</t>
  </si>
  <si>
    <t>Nutikad ja kestlikud energialahendused
Kohalike ressursside väärindamine</t>
  </si>
  <si>
    <t>A03764</t>
  </si>
  <si>
    <t>Puhas Tööstus</t>
  </si>
  <si>
    <t>Puhta tööstuse ja roheteadlikkuse tõstmisel suunatud tegevused, mis toetavad Euroopa rohelise kokkuleppe tegevuskava ja Eesti poolt kokkulepitud raamseisukohti, et saavutada kliimaeesmärgid ja puhas ringmajandus.  2026 on eelnevalt korraldatud Rohelise Laine konverentsi jätkuks plaanis Energiatõhususes ja Ringmajanduse fookusega konverents Puhast tööstus 2026.</t>
  </si>
  <si>
    <t xml:space="preserve">A03763 </t>
  </si>
  <si>
    <t>Estonia's Friend International Meeting</t>
  </si>
  <si>
    <t>Eesti sündmus start-up kogukonna koostöö, võimalike uute investorsuhete loomine ja e-residentide loomine</t>
  </si>
  <si>
    <t>A03765</t>
  </si>
  <si>
    <t>Industry 5.0</t>
  </si>
  <si>
    <t xml:space="preserve">Industry 5.0 toob kokku Eesti tööstuse kogukonna ja keskendub praktilistele teemadele, mis annab ideid ja inspiratsiooni tegutsemiseks aktuaalsetel teemadel.. Lisaks Eesti ekspertidele on kaasatud praktikud ka mujalt, kes jagavad enda edulugusid ja väljakutseid. </t>
  </si>
  <si>
    <t xml:space="preserve">Kaudne: tegevuste elluviimisel tehakse koostööd maakondlike arenduskeskustega, tagamaks paremat regionaalset katvust ning informeeritust ja ligipääsetavust teenustele igas regioonis. </t>
  </si>
  <si>
    <t xml:space="preserve">kaudne: Teavitustegevustes arvestatakse eri sihtrühmade eelistatumate ja enimkasutatavate infokanalitega. </t>
  </si>
  <si>
    <t>A03383</t>
  </si>
  <si>
    <t>Kliendihalduse arendustegevused</t>
  </si>
  <si>
    <t>Ettevõtluse teenuste info viimine klientidele. Valdkondliku kompetensi kasvatamine, regionaalne teadlikkus. Kõik tegevused, mis on seotud klientide teenuste tutvustamine, uute teenuste arendusideede jms kogumisega</t>
  </si>
  <si>
    <t>Eero Liivandi</t>
  </si>
  <si>
    <t>SF Ettevõtlusteadlikkus, Juhtimiskvaliteedi tõstmine (2.1.3.)</t>
  </si>
  <si>
    <t xml:space="preserve">A03399 </t>
  </si>
  <si>
    <t>Juhtimisvaldkonna uuring</t>
  </si>
  <si>
    <t xml:space="preserve">Juhtimisuuringu eesmärkide raames kaardistakse Eesti ettevõtete juhtimispraktikaid ja -probleeme, et mõista, millised valdkonnad vajavad ühiskonnas arendamist. Juhtimisvaldkonna uuring on koostöös MKMiga iga 5 aasta tagant tehtav uuring. 
Uuringut viisid läbi Tartu Ülikool ja Levellab OÜ.
1)2025 toimus uuringu läbi vii mine
2)Q1 2026 valmib juhtimisuuringu lõpparuande, Q2 alguses toimub uuringu avalikustamine. </t>
  </si>
  <si>
    <t>Uuring valmib 2026 I kvartal</t>
  </si>
  <si>
    <t>Siim Erik Akermann</t>
  </si>
  <si>
    <t>Tööjõukulud</t>
  </si>
  <si>
    <t>SF ETTEVÕTLUSTEADLIKKUSE TEGEVUSKAVA KOKKU</t>
  </si>
  <si>
    <t>Tegevus</t>
  </si>
  <si>
    <r>
      <t xml:space="preserve">Sihtgrupp
</t>
    </r>
    <r>
      <rPr>
        <b/>
        <sz val="9"/>
        <color theme="1" tint="4.9989318521683403E-2"/>
        <rFont val="Calibri (Body)"/>
      </rPr>
      <t>1. ettevõtlusest huvitatud või ettevõtlusega alustada soovivad inimesed;
2. ettevõtjad;
3. ettevõtjate juhid, töötajad või omanikud; 
4. olemasolevad või potentsiaalsed investorid;
5. ettevõtluse edendamisega tegelevad ja ettevõtluse arengusse p</t>
    </r>
  </si>
  <si>
    <t>TAIE seos
1. Teadussüsteem
2. Teadmussiire
3. Ettevõtluskeskkond</t>
  </si>
  <si>
    <t>Teadmiste ja kompetentside suurendamine (2.1.1.)</t>
  </si>
  <si>
    <t>Alategevuse eelarve kokku:</t>
  </si>
  <si>
    <t>1 2 3</t>
  </si>
  <si>
    <t>Ettevõtetel kasvab teadlikkus TA tegevuste vajadusest ja võimalustest ettevõttes ning milliseid eeliseid annab TA edendamine</t>
  </si>
  <si>
    <t xml:space="preserve">Tegevuste elluviimisel tehakse koostööd maakondlike arenduskeskustega, tagamaks paremat regionaalset katvust ning informeeritust ja ligipääsetavust teenustele igas regioonis. </t>
  </si>
  <si>
    <t>Seos tuleneb tehnoloogiate ja ettevõtete edulugude kajastamisest ning teemale tähelepanu pööramisest. Millest tulenevalt edeneb TAI mahukas ettevõtlus, mille kaudu edendatakse uusi tulevikutehnoloogiad. Tegevustes lähtutakse ürituste  hea tava kokkulepetest - kliimaministeeriumi lehel (konverentsid, seminarid jne): Keskkonnaministeeriumi keskkonnahoidlikud sündmused juhend 2022.pdf | 927.3 KB | pdf (https://kliimaministeerium.ee/keskkonnateadlikkus)</t>
  </si>
  <si>
    <t>Tegevused aitavad kaasa naiste osaluse suurendamisele ettevõtluses läbi nende ettevõtlusaktiivsuse ja -teadlikkuse suurendamise ning ettevõtluspotentsiaali realiseerimise</t>
  </si>
  <si>
    <t xml:space="preserve"> Teavitustegevustes arvestatakse eri sihtrühmade eelistatumate ja enimkasutatavate infokanalitega. </t>
  </si>
  <si>
    <t>Lähtuvalt sihtgrupi osalejate eripäradest arvestatakse juurdepääsetavause nõuetega tegevuste planeerimisel.</t>
  </si>
  <si>
    <t>A03401 -  ASTP ja TAFTIE liikmemaks ja seotud tegevused</t>
  </si>
  <si>
    <t xml:space="preserve">Maailma hetke parima teadmuse omandamine ning juurutamine sihtasutuses. Kohtumiste ettevalmistavad tegevused. Kohapealne võrgustamine ja järeltegevused ning kommunikatsioon majas sees. Vajadusel uuringutes ja töötubades osalemine ning kolleegide kaasamine ühendasutuses vastavalt spetsiifilisele rollile või teadmusele. </t>
  </si>
  <si>
    <t>Teadlikkuse suurendamine (2.1.2.)</t>
  </si>
  <si>
    <t>A03736 -  Eesti parimad ettevõtted - Eesti ettevõtlus auhinna konkurss ja gala</t>
  </si>
  <si>
    <t xml:space="preserve">Ettevõtluse ja Innovatsiooni Sihtasutuse ning Eesti Tööandjate Keskliidu poolt korraldatav Eesti pikima ajalooga ettevõtluskonkurss toimub 2026. aastal juba 31. korda. „Ettevõtluse auhind“ on kõrgeim riiklik tunnustus ettevõtetele. Edukaid Eesti ettevõtjaid tunnustatakse pidulikul auhinnagalal. Konkursil tunnustame silmapaistvaid, leidlikke ja nutikaid Eesti ettevõtteid, kelle järjepidev töö on toonud edu nii ettevõttele, selle töötajatele kui ka laiemalt meie riigile. </t>
  </si>
  <si>
    <t>A90311 Ettevõtjate digi- ja eksporditeekonna sisuraamistiku arendamine</t>
  </si>
  <si>
    <t>2026.	aasta jooksul luuakse ettevõtjatele digivõimekuse ja ekspordivalmiduse sisuraam, mis toetab nende arenemist kahel ettevõtluse seisukohalt olulisel teljel. Aasta jooksul valmivad esimesed praktilised materjalid ja tööriistad (6–8 materjali, 1–2 tööriistakasti ja 1 lühikursus), mis koondavad kokku digitaliseerimise ja ekspordi algtaseme teadmise ning aitavad ettevõtjatel teha informeeritud otsuseid oma arengu järgmiste sammude planeerimisel.
Töö toimub paralleelselt uue iseteenindusportaali arendusega, mis võimaldab kujundada sisuraamistiku ja portaali loogika ühtseks tervikuks. Eelarvemahust tulenevalt keskendutakse 2026. aastal peamiselt sisu- ja metoodikaarendusele, ekspertide toel täpsustatud sisumaterjalide loomisele ning sisu tehnilisele ettevalmistusele portaali integreerimiseks.
Eelarvelised tegevused hõlmavad nii metoodika ja diagnostikate loomist, sisuproduktsiooni (artiklid, tööriistakastid, videolahendused), ekspertide kaasamist kui ka portaali UX- ja sisuraamistiku ettevalmistust. Tegevusse kuulub ka väike pilootprogramm, kus 5–10 ettevõtet testivad loodud sisu ning annavad tagasisidet selle kasutatavuse ja väärtuse kohta.
Loodav sisuraam kujuneb baasiks, mida saab 2027–2028 laiendada teistele ettevõtlusvõimekustele (nt TAI, innovatsioon, juhtimine). Kolmikpöörde vaates toetab tegevus selgelt digipööret (ettevõtete teadlikkus digitaliseerimise alustest) ja rahvusvahelistumise pööret (esmade teadmist ekspordi kavandamisest). Rohepööre on 2026. aastal kõrvalfookuses ning käsitletakse seda vaid vajaduse korral kontekstuaalselt.</t>
  </si>
  <si>
    <t>A03759 - Tuulelohe Lend konverents 2026</t>
  </si>
  <si>
    <t>A03764 - Puhas Tööstus</t>
  </si>
  <si>
    <t>A03763 - Estonia's Friend International Meeting</t>
  </si>
  <si>
    <t>Juhtimiskvaliteedi tõstmine (2.1.3.)</t>
  </si>
  <si>
    <t>1 3</t>
  </si>
  <si>
    <t>A03399 -  Juhtimisvaldkonna uuring</t>
  </si>
  <si>
    <t>Uuring saab valmis 2026. aastal</t>
  </si>
  <si>
    <t>Eesmärk on kaardistada juhtimisalane praktika, probleemid ja arendustegevused 
Eesti ettevõtetes ning tuua välja arengud juhtimispraktikates. Teiseks, tuginedes kogutud 
materjalile anda hinnang Eesti ettevõtete juhtimispraktikatele ning teha ettepanekud juhtimisvaldkonna arendamiseks. Väljund on uuringutulemuste avalik tutvustamine ja teavitamine. Uuringu väljund on tegevuste soovitus juhtimise valdkonnas EIS-ile, riigile, erasektorile.
Juhtimisvaldkonna uuring on koostöös MKMiga iga 5 aasta tagant tehtav uuring. Alustame 2024 ettevalmistavate tegevustega, et 2025 uuring läbi viidaks. Näide eelmise uuringu kohta: https://eas.ee/wp-content/uploads/2022/04/eesti-juhtimisvaldkonna-uuring-2021.pdf</t>
  </si>
  <si>
    <t>Juhtimisvalkonna uuring edeneb hästi ja valmib 2026. aastal</t>
  </si>
  <si>
    <t>Siim Akermann</t>
  </si>
  <si>
    <t>Muud sekkumisega seotud kulud</t>
  </si>
  <si>
    <t>Alategevuse muude kulude eelarve kokku:</t>
  </si>
  <si>
    <t>Eelarve kokku</t>
  </si>
  <si>
    <r>
      <t xml:space="preserve">Käskkirja tegevus ja TAIE fookusvaldkonnad
</t>
    </r>
    <r>
      <rPr>
        <b/>
        <sz val="9"/>
        <color rgb="FF000000"/>
        <rFont val="Calibri (Body)"/>
      </rPr>
      <t xml:space="preserve">F2113111 - Ekspordi omategevused
F2113112 - Välisesindused kaugturgude regioon
F2113115 - Välisesindused lähiturgude regioon
F2113113 - Aasia regiooni eksport
F2113114 - Välisesindused lähiturgude regioon
</t>
    </r>
  </si>
  <si>
    <t>EIS alategevus ja tegevus</t>
  </si>
  <si>
    <t>EKSPORDI VÕIMEKUSE  SUURENDAMINE</t>
  </si>
  <si>
    <t>SF Välisesindused nõustamine, Turuteave (2.2.1.)</t>
  </si>
  <si>
    <r>
      <rPr>
        <b/>
        <sz val="11"/>
        <color rgb="FF000000"/>
        <rFont val="Calibri"/>
        <family val="2"/>
        <charset val="186"/>
      </rPr>
      <t>A03509 Rahvusvaheliste ekspertide kaasamise teenus</t>
    </r>
    <r>
      <rPr>
        <sz val="11"/>
        <color rgb="FF000000"/>
        <rFont val="Calibri"/>
        <family val="2"/>
        <charset val="186"/>
      </rPr>
      <t xml:space="preserve"> ettevõtetele ekspordistrateegia loomiseks, turu-uuringuteks jm tegevusteks, mis toetavad konkreetsele sihtturule sisenemist</t>
    </r>
  </si>
  <si>
    <t>Soodustatakse Eestis juba väljaarendatud toodete ja teenuste, sh  TAI-mahukate toodete ja tehnoloogiate ja kestlike lahenduste ekspordi kasvu ning luuakse eeldused uute toodete ja teenuste arendamiseks ja müügiks kõrgema lisandväärtusega valdkondades ja turgudel</t>
  </si>
  <si>
    <t>2, 3</t>
  </si>
  <si>
    <t>Uued kaasatud ekspertteadmised kasvatavad tööjõu tulemuslikkust ning lisandväärtust töötaja kohta. Rahvusvahelised eksperdid saavad jagada väärtuslikke teadmisi, strateegiaid ja oskusi, mis suurendavad Eesti ettevõtete tõhusust ja efektiivsust ning seeläbi suurendavad nende tööjõu tootlikkust.</t>
  </si>
  <si>
    <t>Uued kaasatud ekspertteadmised kasvatavad TA tegevuste vajadust ettevõttes. Rahvusvahelised eksperdid saavad tuua kaasa innovaatilisi praktikaid, tehnoloogiaid ja turusuundumusi, julgustades Eesti ettevõtteid rohkem investeerima teadus- ja arendustegevusse, et püsida konkurentsivõimelised maailmaturul.</t>
  </si>
  <si>
    <t>Neutraalne, tagatud on mittediskrimineeriv ligipääs teenustele</t>
  </si>
  <si>
    <t xml:space="preserve">Neutraalne. Kuigi toetusmeetme otsene mõju kasvuhoonegaaside heitmetele ei pruugi olla ilmne, võib see siiski kaasa aidata keskkonnasäästlikkusele. Rahvusvahelised eksperdid saavad jagada parimaid tavasid jätkusuutliku tootmise, ökoloogiliselt sõbralike tarneahelate ja energiatõhususe osas, võimaldades Eesti ettevõtetel rakendada rohelisemaid tavasid ja vähendada oma süsinikujalajälge. Lõppefekt tuleneb ekspertteadmisi kaasavate nõustatavate ettevõtete valitud tehnoloogiatest.  Arvestatakse ürituste korraldamisel kliimaministeeriumi keskkonnahoidlike ürituste korraldamise juhendiga </t>
  </si>
  <si>
    <t>Otsene. Toetusmeede tagab võrdse juurdepääsu rahvusvahelistele ekspertidele ja eksportvõimalustele ning ei diskrimineeri sooliselt.</t>
  </si>
  <si>
    <t>Neutraalne. Ekspertide kaasamine võimaldab arvestada erinevate sotsiaalsete rühmade, sealhulgas vanemaealiste, vajadusi ning luua eksportimisega seotud tegevused, mis toetavad nende rühmade kaasamist. Selline lähenemine aitab luua ühiskonnas tervikuna tolerantsemat ja kaasavamat keskkonda ning tagada, et eksporttoetuste kasutamine toimub kõigi sotsiaalsete rühmade võrdse kohtlemise põhimõtteid järgides.</t>
  </si>
  <si>
    <t>Neutraalne. Osaliselt toetav (meede on kättesaadav liikumispuudega inimestele). EIS koduleht vastab WCAG 2.0 AA juurdepääsetavuse suunistele</t>
  </si>
  <si>
    <t>Ille Metsla</t>
  </si>
  <si>
    <t>F2113112 - Välisesindused kaugturgude regioon
F2113115 - Välisesindused lähiturgude regioon
F2113113 - Aasia regiooni eksport</t>
  </si>
  <si>
    <r>
      <rPr>
        <b/>
        <sz val="11"/>
        <color rgb="FF000000"/>
        <rFont val="Calibri"/>
        <family val="2"/>
        <charset val="186"/>
      </rPr>
      <t xml:space="preserve">Ekspordinõustamise teenus sihtturgudel:
</t>
    </r>
    <r>
      <rPr>
        <sz val="11"/>
        <color rgb="FF000000"/>
        <rFont val="Calibri"/>
        <family val="2"/>
        <charset val="186"/>
      </rPr>
      <t>A03201	Ekspordinõustamise teenus: Taani (SF)
A03203	Ekspordinõustamise teenus: Saksamaa (SF)
A03204	Ekspordinõustamise teenus: Rootsi (SF)
A03205	Ekspordinõustamise teenus: Soome (SF)
A03207	Ekspordinõustamise teenus: Norra (SF)
A02983 	Ekspordinõustamise teenus: Jaapan (SF)
A02985 	Ekspordinõustamise teenus: India (SF)
A02988 	Ekspordinõustamise teenus: Korea (SF)
A03099 Ekspordinõustamise teenus: UK (SF)
A03105 Ekspordinõustamise teenus: PRANTS. (SF)
A03106 Ekspordinõustamise teenus: USA (SF)
A03112 Ekspordinõustamise teenus: Poola (SF)
A03113 Ekspordinõustamise teenus: AÜE (SF)
A03114 Ekspordinõustamise teenus: Keenia (SF)
A03389 Ekspordinõustamise teenus: Saudi Ar (SF) (värbamisel)</t>
    </r>
  </si>
  <si>
    <t>Soodustatakse Eestis juba väljaarendatud toodete ja teenuste, sh  TAI-mahukate toodete ja tehnoloogiate ja kestlike lahenduste ekspordi kasvu ning luuakse eeldused uute toodete ja teenuste arendamiseks ja müügiks kõrgema lisandväärtusega valdkondades ja turgudel. Fookuses fookusklientide kasv.</t>
  </si>
  <si>
    <t>Ekspordinõunikud saavad jagada väärtuslikke teadmisi ja oskusi, mis suurendavad Eesti ettevõtete tõhusust ja efektiivsust sihtturgudel kasvamisel ning seeläbi suurendavad nende tööjõu tootlikkust.</t>
  </si>
  <si>
    <t>Nõustamise fookuses on tehnoloogiapõhised ja TA&amp;I mahukad ettevõtted</t>
  </si>
  <si>
    <t xml:space="preserve">Neutraalne. Kestlike tarneahelate alane nõustamine sihtturgude lõikes.  Arvestatakse ürituste korraldamisel kliimaministeeriumi keskkonnahoidlike ürituste korraldamise juhendiga </t>
  </si>
  <si>
    <t>Neutraalne. Nõustamisteenus võimaldab arvestada erinevate sotsiaalsete rühmade, sealhulgas vanemaealiste, vajadusi ning luua eksportimisega seotud tegevused, mis toetavad nende rühmade kaasamist. Selline lähenemine aitab luua ühiskonnas tervikuna tolerantsemat ja kaasavamat keskkonda ning tagada, et eksporttoetuste kasutamine toimub kõigi sotsiaalsete rühmade võrdse kohtlemise põhimõtteid järgides.</t>
  </si>
  <si>
    <t> </t>
  </si>
  <si>
    <t>Andres Kikas</t>
  </si>
  <si>
    <t>SF Ettevõtlusteadlikkus, Turuteadlikkus (2.2.2.)</t>
  </si>
  <si>
    <t>Eksporditeenuste arendused (uus alategevus): ekspordivalmiduse/võimekuse kasvu toetavate baas- ja platvormteenuste või toetavate tööriistade arendus/turule toomine (Esmased vajadused kaardistamisel). Tegevus on teenuspõhise arendustegevuse eesmärgil, et toetada seeläbi uute eksportööride pealekasvu ja äriklientidest fookuskliendiks arenemise teekonda. 
Eksordi arendustegevused (jätkuv alategevus): ekspordivaldkonna üleseid vajadusi toetav arenduskulu, et edendada Eesti eksportööride huvisid läbi koostöö European Trade Promotion Organisations võrgustikus; vajalike andmebaaside kasutuse ja/või uuringute tagamiseks. Arendustegevuste alla kuulub ka EIS peamaja tiimi lähetumine ekspordi/äridiplomaatia toetamise eesmärgil (sh rahvusvahelistes koostööformaatides osalemiseks).
Kulud: TPO liikmemaks/liikmelisus Eesti eksportööride huvide edendamiseks EL koostöös. Kontaktiotsingu andmebaasi teenuse kasutus. Juhtide, teenuse arenduse ja määratud töötajate lähetumised peamajast ekspordi/äridiplomaatia koostöö toetamise eesmärgil</t>
  </si>
  <si>
    <t>Uued teadmised kasvatavad tööjõu tulemuslikkust ning lisandväärtust töötaja kohta. Üle-eestiliste teenuste pakkumise kaudu tekitatakse ka võimalus ülekandeefekti tekkimiseks. Teadlikkuse alaste tegevuste elluviimisel tehakse vajadusel koostööd
maakondlike arenduskeskustega, tagamaks paremat regionaalset katvust ning informeeritust ja ligipääsetavust teenustele igas regioonis</t>
  </si>
  <si>
    <t>Neutraalne. Uued lahendused/saadavad teadmised võivad soodustada ettevõtete investeeringuid teenuste, toodete, protsesside edasiarendustesse.</t>
  </si>
  <si>
    <t>Neutraalne. Veebipõhiste teenuste ja instrumentide pakkumise tõttu.</t>
  </si>
  <si>
    <t>Otsene. Kõigil eksporditeenustel osalemiseks on tagatud soolises mõttes võrdsed võimalused ja ligipääsetavus.</t>
  </si>
  <si>
    <t>Neutraalne. Turuteadlikkuse tegevused võimaldavad arvestada erinevate sotsiaalsete rühmade, sealhulgas vanemaealiste, vajadusi ning luua eksportimisega seotud tegevused, mis toetavad nende rühmade kaasamist.</t>
  </si>
  <si>
    <t>Neutraalne.</t>
  </si>
  <si>
    <t>SF Ekspordi omategevused, Turu nähtavus (2.2.3.)</t>
  </si>
  <si>
    <t>M03752 Space Tech Expo 2026
A03590	Mobile World Congress 2026
A03594	LEAP 2026
A03622	Interational Astronautical Congress 2026
A03623	Big Science Business Forum 2026
A03625	TransKazakhstan 2026
A03627	Electronica  2026
A03597 Money 20/20 Europe 2026
A03695	GITEX Global 2026
A03625	TransKazakhstan 2026</t>
  </si>
  <si>
    <t>Rahvusvahelistel messidel ühisstendidega osalemise kaudu soodustatakse Eestis juba välja arendatud toodete ja teenuste, sh TAI-mahukate toodete ja tehnoloogiate ja kestlike lahenduste ekspordi kasvu ning luuakse eeldused uute toodete ja teenuste arendamiseks ja müügiks kõrgema lisandväärtusega valdkondades ja turgudel</t>
  </si>
  <si>
    <t>Sekkumine soodustab kõrge lisandväärtusega TAI-mahukate toodete ja teenustega ettevõtete kasvu ning panustab tööjõu tootlikkuse kasvu</t>
  </si>
  <si>
    <t xml:space="preserve">Konkurentsiolukorra tajumine välisturugudel soodustab vastutustundliku ettevõtluse ja ettevõtjate TAI teadlikkuse kasvatamist (TAI võimalused). </t>
  </si>
  <si>
    <t xml:space="preserve">Neutraalne. Teadlikkuse tõstmine läbi koolituste. Ühisstendide korraldamisel kestlikkuse põhimõtete juurutamine.  Arvestatakse ürituste korraldamisel kliimaministeeriumi keskkonnahoidlike ürituste korraldamise juhendiga </t>
  </si>
  <si>
    <t>Neutraalne.  EIS koduleht vastab WCAG 2.0 AA juurdepääsetavuse suunistele</t>
  </si>
  <si>
    <t>Kätrin Aas</t>
  </si>
  <si>
    <t>Kaitsetööstus ja tehnoloogiad
Digilahendused igas eluvaldkonnas</t>
  </si>
  <si>
    <t>A03466	World Defence Show 2026
A03568	MSPO 2026
A03569	Eurosatory 2026
A03613	DALO Industry Days 2026
A03578 IDEX 2027 ja A03673 DSEI 2027 (osamaksed)</t>
  </si>
  <si>
    <t xml:space="preserve">Merendusfookus valdkondades:
Digilahendused igas eluvaldkonnas
Nutikad ja kestlikud energialahendused
Kohalike ressursside väärindamine (töötlev tööstus) </t>
  </si>
  <si>
    <t>A03478	METSTRADE 2026
A03479	BOOT 2026
A03519	SMM 2026
A03624	Batimat 2026</t>
  </si>
  <si>
    <t>Kohalike ressursside väärindamine (töötlev tööstus, materjaliteadus, ehitus)</t>
  </si>
  <si>
    <t>A03370	FMB 2026
A03482	KOREA BUILD 2026
A03615	Alihankinta 2026</t>
  </si>
  <si>
    <t>Kohalike ressursside väärindamine: Toit</t>
  </si>
  <si>
    <t>A03480	FOODEX Japan  2026
A03481	Gulfood 2026</t>
  </si>
  <si>
    <t>Nutikad ja kestlikud energialahendused</t>
  </si>
  <si>
    <t>A03574	ONS 2026</t>
  </si>
  <si>
    <t>Kohalike ressursside väärindamine (keemiatööstus)</t>
  </si>
  <si>
    <t>A03593	Cosmoprof 2026</t>
  </si>
  <si>
    <r>
      <rPr>
        <b/>
        <sz val="11"/>
        <color rgb="FF000000"/>
        <rFont val="Calibri"/>
        <family val="2"/>
      </rPr>
      <t xml:space="preserve">Ärimissioonid ja B2B kohtumised (SF):
</t>
    </r>
    <r>
      <rPr>
        <sz val="11"/>
        <color rgb="FF000000"/>
        <rFont val="Calibri"/>
        <family val="2"/>
      </rPr>
      <t xml:space="preserve">A03662 Toidu- ja joogisektori ärimissioon India
</t>
    </r>
    <r>
      <rPr>
        <i/>
        <sz val="11"/>
        <color rgb="FF000000"/>
        <rFont val="Calibri"/>
        <family val="2"/>
      </rPr>
      <t xml:space="preserve">*2026 muud ärimissioonid planeeritud RRF vahenditest
</t>
    </r>
  </si>
  <si>
    <t>Toetatakse ettevõtete kasvu ja laienemist olemasolevatel ja uutel eksporditurgudel. Soodustatakse Eestis juba väljaarendatud toodete ja teenuste, sh  TAI-mahukate toodete ja tehnoloogiate ja kestlike lahenduste ekspordi kasvu ning luuakse eeldused uute toodete ja teenuste arendamiseks ja müügiks kõrgema lisandväärtusega valdkondades ja turgudel  Euroopas, Aasias, Lähis-Idas ja Ida-Aafrikas . 2023 aastaks on planeeritud 12 ärimissiooni erinevatele sektoritele.</t>
  </si>
  <si>
    <t>Kaasame oma teenustesse kõrge lisandväärtusega ettevõtteid, sh eelise annab see, kui ettevõttel on  TAI-mahukad tooted/teenused, tehnoloogiad või kasutatakse ettevõttes kestlikke lahendusi.</t>
  </si>
  <si>
    <t>Kaasame oma teenustesse kõrge lisandväärtusega ettevõtteid, sh eelise annab see, kui ettevõttel on  TAI-mahukad tooted/teenused, tehnoloogiad või kestlikkud lahendused.</t>
  </si>
  <si>
    <t xml:space="preserve">Neutraalne. Ärimissioonide ja teiste ürituste keskmes on rohkem tulevikutehnoloogiad, ressursside efektiivsem kasutamine, säästvad lahendused ja muud teemad, mis panustavad  Euroopa Liidu Rohelisse kokkuleppesse.  Arvestatakse ürituste korraldamisel kliimaministeeriumi keskkonnahoidlike ürituste korraldamise juhendiga </t>
  </si>
  <si>
    <t xml:space="preserve">Neutraalne </t>
  </si>
  <si>
    <t>Enamik äimissioone 2026. a korraldatud RRF vahenditest</t>
  </si>
  <si>
    <t>A03014 TradeEstonia turundus</t>
  </si>
  <si>
    <t xml:space="preserve">Fookuses prioriteetsete sektorite ja kõrgema lisandväärtusega eristuvate eksportööride nähtavuse ja mõju kasvatamine läbi rahvusvahelise turunduse ja kommunikatsiooni võimenduse. Tegevusi ja tulemusi võimendatakse läbi digi- ja sotsiaalmeedia (sh Trade with Estonia omakanalites) kampaaniate. </t>
  </si>
  <si>
    <t>1, 2, 3, 4, 5, 6</t>
  </si>
  <si>
    <t>Sekkumine tõstab Eesti tuntust innovaatilise riigina ning soodustab seeläbi kõrge lisandväärtusega TAI-mahukate ettevõtete ekspordimüügitulu kasvu ning panustab tööjõu tootlikkuse kasvu</t>
  </si>
  <si>
    <t>Tutvustame teenuses eelkõige TAI-mahukaid tooteid/teenuseid ja tehnoloogiad</t>
  </si>
  <si>
    <t>Neutraalne. Teenus annab välisturgudel laiema pildi sektorist tervikuna</t>
  </si>
  <si>
    <t xml:space="preserve">Neutraalne. Teavitustegevustes arvestatakse eri sihtrühmade eelistatumate ja enimkasutatavate infokanalitega. </t>
  </si>
  <si>
    <t>Teenuspõhiselt mõeldud võimendama ekspordinõustamise teenuse pakkumist (sektoritele ja nende ettevõtetele toetavate eelduste loomine turul)</t>
  </si>
  <si>
    <t>Kadri Gröön</t>
  </si>
  <si>
    <t>SF Investeeringute meelitamine (2.2.5.)</t>
  </si>
  <si>
    <t>F2113114 - Välisesindused lähiturgude regioon</t>
  </si>
  <si>
    <t xml:space="preserve"> Tööjõukulud </t>
  </si>
  <si>
    <t>Välisinvesteeringute projektid lähtuvad kõrgemast lisandväärtusest, töökohtade loomine regiooni kõrgemast palgast ja väärtusahelate arengust, et suurem osa lisandväärtusest jääks Eestisse.Lähtuvalt välisinvesteeringute uuest strateegiast on fookussektorid ja fookuses välisinvesteeringud TAIE fooksusektoritega seotud. Fookuses tööstus ja roheenergiast tulenevad projektid.</t>
  </si>
  <si>
    <t>Välisinvesteeringute projektid lähtuvad kõrgemast lisandväärtusest, töökohtade loomine regiooni kõrgemast palgast ja väärtusahelate arengust, et suurem osa lisandväärtusest jääks Eestisse.</t>
  </si>
  <si>
    <t>TA mahukad projektid on prioriteet ja seotud eesmärkidega</t>
  </si>
  <si>
    <t>Otsene. Riiklik fookus eri regioonidesse välisinvesteeringute maandamisel ning seejuures maakondade keskmisest kõrgema lisandväärtusega investeeringute.</t>
  </si>
  <si>
    <t>Neutraalne. Fookuses energeetikasektor ja sellest lähtuvalt innovaatiline rohetööstus. Lähtume töös digilahendustest ja automatiseerimisest keskkonna jalajälje vähendamiseks.</t>
  </si>
  <si>
    <t>Neutraalne. Võrdsed võimalused tagatud</t>
  </si>
  <si>
    <t>Neutraalne. Kõik teenused on lähtuvalt investorite ja välisettevõtete vajadustest.</t>
  </si>
  <si>
    <t>Kaudne kulu</t>
  </si>
  <si>
    <t>A03714 Ekspordi arendustegevused ja koolituskulud
A03715 Eksporditeenustega seotud koolituskulud</t>
  </si>
  <si>
    <t>1, 2, 3</t>
  </si>
  <si>
    <t>Neturaalne</t>
  </si>
  <si>
    <t xml:space="preserve">Neutraalne.  Arvestatakse ürituste korraldamisel kliimaministeeriumi keskkonnahoidlike ürituste korraldamise juhendiga </t>
  </si>
  <si>
    <t>F2113111 - Ekspordi omategevused
F2113112 - Välisesindused kaugturgude regioon
F2113115 - Välisesindused lähiturgude regioon
F2113113 - Aasia regiooni eksport</t>
  </si>
  <si>
    <t xml:space="preserve">Tööjõukulud </t>
  </si>
  <si>
    <t>kaudsed kulud kaetud</t>
  </si>
  <si>
    <t xml:space="preserve">SF EKSPORDI VÕIMEKUSE SUURENDAMINE JA INVESTEERINGUTE MAANDAMINE </t>
  </si>
  <si>
    <t xml:space="preserve">Käskkirja tegevus </t>
  </si>
  <si>
    <t>Alategevused (lisada kõik alategevused)</t>
  </si>
  <si>
    <t xml:space="preserve">Selgitus </t>
  </si>
  <si>
    <t>Kinniatatud eelarve 2026</t>
  </si>
  <si>
    <t>Seos turismi tegevuskavaga 2026-2029</t>
  </si>
  <si>
    <t>Eesmärk 2029. aastaks</t>
  </si>
  <si>
    <t>Aeg</t>
  </si>
  <si>
    <t>Seos soolise võrdõiguslikkuse ja võrdse kohtlemise, sh ligipääsetavuse põhimõtetega</t>
  </si>
  <si>
    <t xml:space="preserve">Regionaalse puutumuse potentsiaaliga tegevused </t>
  </si>
  <si>
    <t>TURISMI ARENDUS JA NÕUDLUSE SUURENDAMINE</t>
  </si>
  <si>
    <t>SF 1. Eesti turismiettevõtjate, toodete ja sihtkohtade konkurentsivõime arendamine ja lisandväärtuse kasvatamine</t>
  </si>
  <si>
    <t>Turismi fookusvaldkond</t>
  </si>
  <si>
    <t>Turismiettevõtete kestliku arengu mentorteenus (A03659)</t>
  </si>
  <si>
    <r>
      <rPr>
        <b/>
        <sz val="11"/>
        <color rgb="FF00B0F0"/>
        <rFont val="Source Sans Pro"/>
      </rPr>
      <t xml:space="preserve">
</t>
    </r>
    <r>
      <rPr>
        <sz val="11"/>
        <color rgb="FF3F3F3F"/>
        <rFont val="Source Sans Pro"/>
      </rPr>
      <t>Hetkel jätkame antud teenuse osutamist ettevõtjatele. 2026. II poolaastal aga selgub, kuidas ja kas selle teenusega edasi liigume. Eesmärk on kestlikke teenuseid EIS´is hakata pakkuma horisontaalse teenusena.</t>
    </r>
    <r>
      <rPr>
        <b/>
        <sz val="11"/>
        <color rgb="FF3F3F3F"/>
        <rFont val="Source Sans Pro"/>
      </rPr>
      <t xml:space="preserve">
</t>
    </r>
    <r>
      <rPr>
        <sz val="11"/>
        <color rgb="FF3F3F3F"/>
        <rFont val="Source Sans Pro"/>
      </rPr>
      <t xml:space="preserve">Toetada ja suunata turismiettevõtete kestlikku arengut.  Et Eestis oleks lai valik kestlikke turismitooteid/teenuseid, mida väliskülastajal ja edasimüüjal oleks lihtne üles leida ja valida.  Et toetada turismisektori koostööd, inspireerida ja pakkuda uusi teadmisi turismisektorile.
</t>
    </r>
  </si>
  <si>
    <t>Toetab turismi tegevuskava 2026-2029 tegevussamba nr. 5 eesmärke: Eesti on nutikas, uuenduslik ja kestlik turismisektor. 
Fookuses on turismisektori innovatsiooni, digitaliseerimise ja 
automatiseerimise toetamine, andmete parem kättesaadavus 
ning toidu tarneahela probleemide lahendamine.</t>
  </si>
  <si>
    <r>
      <rPr>
        <b/>
        <sz val="11"/>
        <color theme="1"/>
        <rFont val="Calibri"/>
        <family val="2"/>
        <charset val="186"/>
        <scheme val="minor"/>
      </rPr>
      <t>Eesmärk:</t>
    </r>
    <r>
      <rPr>
        <sz val="11"/>
        <color theme="1"/>
        <rFont val="Calibri"/>
        <family val="2"/>
        <charset val="186"/>
        <scheme val="minor"/>
      </rPr>
      <t xml:space="preserve"> Eestis on 100 kestlikkuse märgist omavat või keskkonnajuhtimissüsteemi rakendavat turismiettevõtet ja 15 sihtkohta.</t>
    </r>
  </si>
  <si>
    <t>Eestis tegutsevad turismiettevõtted, kes soovivad oma teenuseid ja tooteid kestlikkumalt pakkuda.</t>
  </si>
  <si>
    <t>Jooksev tegevus aasta vältel.</t>
  </si>
  <si>
    <t>Teenuses saavad osaleda kõik turismiettevõtted ning teenus on tagatud kõikidele turismiettevõtjatele  sõltumata soost, puudest või muudest tunnustest.</t>
  </si>
  <si>
    <t xml:space="preserve">Tegevused aitavad kaasa Eesti piirkondades turismitoodete jätkusuutlikkusele  ja külastajate positiivse külastuselamuse kujunemisele Eesti erinevates piirkondades. 
</t>
  </si>
  <si>
    <t>Turismisektorile suunatud fookusturgude seminarid (A03661)</t>
  </si>
  <si>
    <t xml:space="preserve">Turismiettevõtted oleksid teadlikud väliskülastajate ootustest, ligipääsetavuse ja kestlikuse kriteeriumitest ning välisnõudlust mõjutavatest  teguritest.
</t>
  </si>
  <si>
    <t xml:space="preserve">Toetab turismi tegevuskava 2026-2029 tegevussamba nr. 1 ja 5 eesmärke: Eesti on aastaringselt atraktiivne turismisihtkoht.  
Eesti on nutikas, uuenduslik ja kestlik turismisektor.  
Fookuses on äri-, toidu-, kultuuri-, pärand- ja loodusturismi toodete arendamine, turundamine ja toetamine. </t>
  </si>
  <si>
    <r>
      <rPr>
        <b/>
        <sz val="11"/>
        <color theme="1"/>
        <rFont val="Calibri"/>
        <family val="2"/>
        <charset val="186"/>
        <scheme val="minor"/>
      </rPr>
      <t>Eesmärk:</t>
    </r>
    <r>
      <rPr>
        <sz val="11"/>
        <color theme="1"/>
        <rFont val="Calibri"/>
        <family val="2"/>
        <charset val="186"/>
        <scheme val="minor"/>
      </rPr>
      <t xml:space="preserve"> VisitEstonia andmebaasis jt infokanalites ning DMOde infokanalites on olemas info ligipääsetavate turismitoodete ja -marsruutide kohta. Korraldatud on vähemalt kaheksa seminari ligipääsetavuse teemadel.
Peamiste sihtturgude (15) reisiteenuste eksport on kasvanud aastaks 2029 1,5 miljardi euroni (2024 oli 1,19 miljardit eurot). </t>
    </r>
  </si>
  <si>
    <t>Eestis tegutsevad ettevõtted, kes soovivad oma tooteid ja teenuseid välisturule pakkuda/turundada.</t>
  </si>
  <si>
    <t>Teenuses saavad osaleda kõik turismiettevõtted ning teenus on tagatud kõikidele turismiettevõtjatele  sõltumata soost, puudest või muudest tunnustest. Teenuses pööratakse erilist tähelepanu ligipääsetavusele (nii füüsiline, kui ka online ligipääsetavus).</t>
  </si>
  <si>
    <t>Tegevus lõpetatakse</t>
  </si>
  <si>
    <t>Turismiettevõtete teenusedisaini meistriklass (A03659)</t>
  </si>
  <si>
    <t>Otsustasime seda teenust mitte avada ja suunata vahendid (190 000 eur) äriturismi arendus- ning turundustegevusteks.</t>
  </si>
  <si>
    <t>Teenust ei avata</t>
  </si>
  <si>
    <t>2. Eesti turismisektori rahvusvahelise nõudluse ja turismiettevõtjate ekspordivõimekuse suurendamine</t>
  </si>
  <si>
    <t>A03644-SF Soome sihtturu turundus
A03645-SF Rootsi sihtturu  turundus
A03646-SF Itaalia sihtturu turundus
A03647-SF Hispaania sihtturu turundus
A03648-SF Hollandi sihtturu turundus
A03649-SF Norra sihtturu  turundus
A03650-SF UK sihtturu  turundus
A03651-SF USA  sihtturu  turundus
A03652-SF Läti sihtturu turundus
A03653-SF Poola sihtturu  turundus
A03654-SF Leedu sihtturu  turundus
A03655-SF Saksamaa sihtturu  turundus
A03656-SF Šveitsi sihtturu turundus
A03657-SF Jaapani sihtturu turundus
A03676-SF Austria sihtturu turundus 
A03677-SF Kaugturgude turundus 
A03679-SF Sihtturgude ülene turundus</t>
  </si>
  <si>
    <t>Turisminõudluse suurendamine välisturgudel  läbi professionaalsete äriturunduse ja müügiedenduse tegevuste ning  turismi fookusega sõnumite, jagades  positiivset, inspireerivat ning reisimisele kutsuvat sisu. Teenuse tulemusena kasvavad Eesti turismiettevõtjate teenuste müük ja turismiteenuste eksport.
B2B ja B2C tegevused 15 erineval sihtturul: Soome, Rootsi, Itaalia, Hispaania, Hollandi, Norra, Suurbritannia, Läti, Poola, Leedu, Saksamaa, Šveitsi , Jaapani, Austria ja USA. 
B2C turundustegevustes rõhutatakse teemasid, mis on reisihuvilistele olulised, nagu näiteks turvaline sihtkoht, jätkusuutlik ja roheline mõtlemine, vastutustundlik ühiskond ja kogukonna kaasatus. Üheks tegevussuunaks on rahvusvaheliste toidukvaliteedimärgiste (nt. MICHELIN) Eestis hoidmine ning info igakülgne levitamine läbi proaktiivse kommunikatsiooni ja turundustegevuste.
B2B tegevustena korraldatakse Eestit kui reisisihti tutvustavaid esitlusi, kontaktüritusi, tootetutvustusreise Eesti erinevatesse  turismipiirkondadesse, osaletakse rahvusvahelisel turismimessidel, arendatakse sihtturgudel e-õppe keskkondade kaudu reisikorralda jate ja -agentide teadlikkust Eestist kui reisisihist jms.</t>
  </si>
  <si>
    <t xml:space="preserve">Toetab turismi tegevuskava 2026-2029 tegevussammaste nr. 1 ja 2 eesmärke: Eesti on aastaringselt atraktiivne turismisihtkoht. Eestis on sujuvad ja mitmekülgsed transpordi- ja digiühendused.
Fookuses on äri-, toidu-, kultuuri-, pärand- ja loodusturismi toodete arendamine, turundamine ja toetamine. 
Fookuses on uute ja sagedasemate otselendude saamine ning digiühenduste parandamine.
</t>
  </si>
  <si>
    <r>
      <rPr>
        <b/>
        <sz val="11"/>
        <color rgb="FF000000"/>
        <rFont val="Calibri"/>
        <family val="2"/>
        <charset val="186"/>
        <scheme val="minor"/>
      </rPr>
      <t xml:space="preserve">Eesmärk: </t>
    </r>
    <r>
      <rPr>
        <sz val="11"/>
        <color rgb="FF000000"/>
        <rFont val="Calibri"/>
        <family val="2"/>
        <charset val="186"/>
        <scheme val="minor"/>
      </rPr>
      <t>Peamiste sihtturgude (15) reisiteenuste eksport on kasvanud aastaks 2029 1,5 miljardi euroni (2024 oli 1,19 miljardit eurot). 65% VisitEstonia/PuhkaEestis infosüsteemis olevaid turismiteenuseid on võimalik reaalajas 
online-broneerida (2025. aasta maikuu seisuga oli VisitEstonia andmebaasis online broneeritavate teenuste osakaal 37%).</t>
    </r>
  </si>
  <si>
    <t>B2C turundustegevustes on sihtgrupiks teadlik külastaja, kes huvitub Eestist rohkem kui vaid  üheks reisiks, soovib jääda kauemaks ning on valmis mitmekesisemalt teenuseid tarbima  ja rohkem kulutama.
B2B tegevustes on sihtgrupiks välisriikide reisikorraldajad, -agendid, transpordifirmad.</t>
  </si>
  <si>
    <t>Teenuses saavad osaleda kõik turismiettevõtted/külastajad ning teenus on tagatud kõikidele turismiettevõtjatele/külastajatele  sõltumata soost, puudest või muudest tunnustest.</t>
  </si>
  <si>
    <t xml:space="preserve">B2B ja B2C turundustegevused aitavad kaasa Eesti piirkondades  turisminõudluse suurenemisele ja toovad regionaalsetele turismiettevõtetele lisanduvaid müügivõimalusi välisriikides.  
Tegevuste elluviimisse on kaasatud Eesti erinevate piirkondade turismijuhtimisorganisatsioonid ja arvestatakse piirkondlike eripäradega. </t>
  </si>
  <si>
    <t xml:space="preserve">A03680-SF Äriturismi arendus ja turundus </t>
  </si>
  <si>
    <t>Äriturism loob rahvusvahelisi eriala- ja ärikontakte, koostöösuhteid ning tutvustab  Eesti edulugusid maailmas, aidates sellega kaasa paljude Eesti jaoks oluliste valdkondade arengule, mille tulemusel kasvavad uued investeeringud ja eksport. Äriturism on kõrgeima lisandväärtusega osa turismitööstusest, sest äriturist kulutab ca kolm korda rohkem võrreldes puhkuseturistidega (ca 1000 EUR/in/külastus). 25-40% ärituristidest pikendavad reisi puhkuseks ning 60% soovivad naasta Eestisse puhkusekülastajana. 
Äriturismi kõige olulisemad tegevussuunad on Eesti kui konverentside ja korporatiivürituste ning motivatsioonireiside sihtkoha maine kujundamine ja tuntuse tõstmine välisturgudel, sealhulgas kommunikatsiooni ja turundustegevuste korraldamine ning arendustegevused. Tegevuste tulemuseks on Eestis toimuvate rahvusvaheliste konverentside ja nendel välisosalejate arvu kasv ja korporatiivürituste turuosa suurenemine.</t>
  </si>
  <si>
    <t xml:space="preserve">Toetab turismi tegevuskava 2026-2029 tegevussammaste nr. 1 eesmärke: Eesti on aastaringselt atraktiivne turismisihtkoht.
Fookuses on äri-, toidu-, kultuuri-, pärand- ja loodusturismi toodete arendamine, turundamine ja toetamine. </t>
  </si>
  <si>
    <r>
      <rPr>
        <b/>
        <sz val="11"/>
        <color rgb="FF000000"/>
        <rFont val="Calibri"/>
        <family val="2"/>
        <charset val="186"/>
        <scheme val="minor"/>
      </rPr>
      <t>Eesmärk:</t>
    </r>
    <r>
      <rPr>
        <sz val="11"/>
        <color rgb="FF000000"/>
        <rFont val="Calibri"/>
        <family val="2"/>
        <charset val="186"/>
        <scheme val="minor"/>
      </rPr>
      <t xml:space="preserve"> Äriturismi osakaal suurenenud (23,3 protsendilt) 24,5 protsendini. </t>
    </r>
  </si>
  <si>
    <t>Rahvusvahelised assotsiatsioonid, ühendused, erialaliidud;
Eestis registreeritud ja tegutsevad erialaliidud ja teadusasutused, mille liikmed kuuluvad rahvusvahelistesse assotsiatsioonidesse;
Konverentsiteenust pakkuvad ja konverentsikorraldusteenust vahendavad firmad Eestis ja välisriikides (Destination Management Companies, Professional Conference Organisers, Association management companies, hotellid ja konverentsikeskused, tugiteenuste pakkujad), motivatsioonireiside ning incentive ürituste korraldajad;
Rahvusvahelised korporatiivürituste korraldajad;
Turismiteenuste pakkujad, sh majutuse, toitlustuse, transpordi- ja vaba aja veetmise teenuste pakkujad.</t>
  </si>
  <si>
    <t xml:space="preserve">Tegevused aitavad kaasa Eesti piirkondades turismitoodete jätkusuutlikkusele  ja külastajate positiivse külastuselamuse kujunemisele Eesti erinevates piirkondades. 
</t>
  </si>
  <si>
    <t>A03678-SF Liinifondi täiendavad turundustegevus</t>
  </si>
  <si>
    <r>
      <rPr>
        <sz val="11"/>
        <color theme="1"/>
        <rFont val="Calibri"/>
        <family val="2"/>
        <charset val="186"/>
        <scheme val="minor"/>
      </rPr>
      <t xml:space="preserve">Rahvusvahelised otseühendused ja sagedused Eestisse prioriteetsetelt sihtturgudelt  on ebapiisavad, et tagada Eestile piisav turismieksport ning välisinvesteeringute kasv, peab liinifondi raames tegema jätkuvalt koostööd lennufirmadega. 
Suurendada välisturistide arvu, turismi seisukohalt oluliste rahvusvaheliste ühenduste loomist  strateegiliste välisturgudega, mille tulemusena suureneb turismiteenuste eksport. </t>
    </r>
    <r>
      <rPr>
        <b/>
        <sz val="11"/>
        <color theme="1"/>
        <rFont val="Calibri"/>
        <family val="2"/>
        <charset val="186"/>
        <scheme val="minor"/>
      </rPr>
      <t xml:space="preserve">
 </t>
    </r>
  </si>
  <si>
    <t>Toetab turismi tegevuskava 2026-2029 tegevussammaste nr. 2 eesmärki: Eestis on sujuvad ja mitmekülgsed transpordi- ja digiühendused. 
Fookuses on uute ja sagedasemate otselendude saamine ning digiühenduste parandamine.</t>
  </si>
  <si>
    <r>
      <rPr>
        <b/>
        <sz val="11"/>
        <color rgb="FF000000"/>
        <rFont val="Calibri"/>
        <family val="2"/>
        <charset val="186"/>
        <scheme val="minor"/>
      </rPr>
      <t>Eesmärk:</t>
    </r>
    <r>
      <rPr>
        <sz val="11"/>
        <color rgb="FF000000"/>
        <rFont val="Calibri"/>
        <family val="2"/>
        <charset val="186"/>
        <scheme val="minor"/>
      </rPr>
      <t xml:space="preserve"> Liinifondi programmi ja turundustegevuse abil toome ca 2 uut otselendu aastas ning hoiame minimaalselt  6 olemasoleva otselennu sagedusi.</t>
    </r>
  </si>
  <si>
    <t>Lennufirmad, kes juba pakuvad Eestisse otselende ning ka need, kes on potentsiaalsed pakkujad.</t>
  </si>
  <si>
    <t>Teenuses saavad osaleda kõik lennufirmad, kes on huvitatud Eestisse lendamisest ning teenus on tagatud kõikidele ettevõtjatele/külastajatele sõltumata soost, puudest või muudest tunnustest.</t>
  </si>
  <si>
    <t>3.Eesti turismiettevõtjate ja sihtkohtade külastajateekonna arendamine</t>
  </si>
  <si>
    <t>Turismi fookusvaldkond
Digilahendused igas eluvaldkonnas</t>
  </si>
  <si>
    <t>Digimentorlus turismi- ja loomesektoris (A03664)</t>
  </si>
  <si>
    <t>Tõsta  ettevõtjate teadlikkust digitaliseerimisest ja äriprotsesside kitsaskohtade lahendamisest läbi digitaliseerimise.</t>
  </si>
  <si>
    <r>
      <rPr>
        <b/>
        <sz val="11"/>
        <color theme="1"/>
        <rFont val="Calibri"/>
        <family val="2"/>
        <charset val="186"/>
        <scheme val="minor"/>
      </rPr>
      <t xml:space="preserve">Eesmärk: </t>
    </r>
    <r>
      <rPr>
        <sz val="11"/>
        <color theme="1"/>
        <rFont val="Calibri"/>
        <family val="2"/>
        <charset val="186"/>
        <scheme val="minor"/>
      </rPr>
      <t>65% VisitEstonia/PuhkaEestis infosüsteemis olevaid turismiteenuseid on võimalik reaalajas online-broneerida (2025. aasta maikuu seisuga oli VisitEstonia andmebaasis online broneeritavate teenuste osakaal 37%)</t>
    </r>
  </si>
  <si>
    <t>Eestis tegutsevad turismi- ja loomesektori ettevõtted, kes soovivad oma teenust digitaliseerida.
30-40 ettevõtet (AS, OÜ, SA, MTÜ)
- vähemalt üks turismiteenus puhkaeestis.ee/visitestonia.com veebis
- vähemalt 24 kuud tegutsenud
- eelmise majandusaasta müügitulu vähemalt 50 000 eurot ja töötajate arv vähemalt 3</t>
  </si>
  <si>
    <t>2026 - 2027, hangime eelarve 24 kuuks</t>
  </si>
  <si>
    <t xml:space="preserve">Tegevused aitavad tõsta  turismiettevõtjate teadlikkust digitaliseerimisest, mille kaudu paraneb turismiteenuste kättesaaadavus ja külastuselamus. </t>
  </si>
  <si>
    <t>Puhka Eestis / Visit Estonia turismiinfosüsteem (A03065)</t>
  </si>
  <si>
    <t>Tegevussuuna eesmärgiks on tagada turismiinfo kiire ja mugav kättesaadavus külastajatele kogu külastajateekonna ulatuses ja teenuste ligipääsetavuse tagamine nii füüsilise s keskkonnas kui ka digitaalselt. Olulisemateks tegevusteks on sihtasutuse turismiinfosüsteemi Visit Estonia (puhkaeestis.ee/visitestonia.com) arendamine ja kvaliteedi tagamine, Visit Estonia veebilehele inspireeriva sisu loomine ja turismiinfo levitamine erinevates kanalites, transpordiinfo ja turismiteenuste broneerimise ja makselahenduste ning diginähtavuse parandamine erinevates kanalites.
Ajakohane tsentraliseeritud keskkond, kuhu on kokku koondatud kogu turismisektorit puudutav info. Inspireeriv, turvaline, intuitiivne ning kestlike väärtusi edasikandev infosüsteem.</t>
  </si>
  <si>
    <r>
      <rPr>
        <b/>
        <sz val="11"/>
        <color rgb="FF000000"/>
        <rFont val="Calibri"/>
        <family val="2"/>
        <charset val="186"/>
        <scheme val="minor"/>
      </rPr>
      <t xml:space="preserve">Eesmärk: </t>
    </r>
    <r>
      <rPr>
        <sz val="11"/>
        <color rgb="FF000000"/>
        <rFont val="Calibri"/>
        <family val="2"/>
        <charset val="186"/>
        <scheme val="minor"/>
      </rPr>
      <t>Väliskülastajate rahulolu www.visitestonia.com info kättesaadavusele vähemalt 4,3 viiest (andmed visitestonia.com), 2024. a 4,0.
65% VisitEstonia/PuhkaEestis infosüsteemis olevaid turismiteenuseid on võimalik reaalajas online-broneerida (2025. aasta maikuu seisuga oli VisitEstonia andmebaasis online broneeritavate teenuste osakaal 37%)</t>
    </r>
  </si>
  <si>
    <t>Eestis tegutsevad turismiettevõtted, kes pakuvad om tooteid ja teenuseid nii sise- kui väliskülastajale. Sündmuskorraldajad, erialaliidud, DMOd.
Sise- ja väliskülastajad, kestunnevad huvi Eestis reisimise vastu. 
Välisriikide reisikorraldajad, -agendid, transpordifirmad.</t>
  </si>
  <si>
    <t>Teenuses saavad osaleda kõik turismiettevõtted/külastajad ning teenus on tagatud kõikidele turismiettevõtjatele/külastajatele  sõltumata soost, puudest või muudest tunnustest. Suur tähelepanu pööratakse siin online ligipääsetavusele, et nii Visit Estonia veebileht, kui ka DMOde veebilehed oleksid ligipääsetavad.</t>
  </si>
  <si>
    <t xml:space="preserve">Tegevused aitavad kaasa Eesti piirkondades turismitoodete jätkusuutlikkusele  ja külastajate positiivse külastuselamuse kujunemisele Eesti erinevates piirkondades. </t>
  </si>
  <si>
    <t>4. Otsesed personalikulud</t>
  </si>
  <si>
    <t xml:space="preserve">SF TURISMI ARENDUS </t>
  </si>
  <si>
    <r>
      <t xml:space="preserve">Tegevuste valideerimine ja kooskõlastamine (EIS-MKM). </t>
    </r>
    <r>
      <rPr>
        <b/>
        <i/>
        <u/>
        <sz val="11"/>
        <color theme="1"/>
        <rFont val="Calibri (Body)"/>
      </rPr>
      <t>Q2 alguses perioodi lõpuni tegevuskava esitamine.</t>
    </r>
    <r>
      <rPr>
        <i/>
        <sz val="11"/>
        <color theme="1"/>
        <rFont val="Calibri"/>
        <family val="2"/>
        <charset val="186"/>
        <scheme val="minor"/>
      </rPr>
      <t xml:space="preserve">
1) Peamise projektina nähakse AI kasutuselevõtu ja innovatsiooni algatust avalikus sektoris. Tegemist oleks testprogrammiga, mis demonstreerib innovatsiooni praktilist väärtust, arendab innovatsioonihangete võimekust ning loob aluse riskimudeli kujundamiseks. Rahastuse õiguslik lahendus selgub koostöös MKMiga. See võimaldaks:
juhendmaterjalide täiendamist,
riskimudeli väljatöötamist,
teekaardi loomist peamiste takistuste ületamiseks,
pilootprojekti kogemuse jagamist avalikus sektoris.
</t>
    </r>
  </si>
  <si>
    <r>
      <t xml:space="preserve">Ettevõtluse ja Innovatsiooni Sihtasutuse ning Eesti Tööandjate Keskliidu poolt korraldatav Eesti pikima ajalooga ettevõtluskonkurss toimub 2026. aastal juba 31. korda. 
„Ettevõtluse auhind“ on kõrgeim riiklik tunnustus ettevõtetele. Edukaid Eesti ettevõtjaid tunnustatakse pidulikul auhinnagalal. Konkursil tunnustame silmapaistvaid, leidlikke ja nutikaid Eesti ettevõtteid, kelle järjepidev töö on toonud edu nii ettevõttele, selle töötajatele kui ka laiemalt meie riigile. 
me ise koos plusside ja miinustega esitasime. Seega on 2026 konkursiks kinnitatud kategooriad:
· Aasta eksportöör
· Aasta innovaator
· Aasta investor
· Aasta tööstuse uuendaja
· Aasta tööandja
· Aasta tulevikulooja
· Aasta turismiedendaja
· </t>
    </r>
    <r>
      <rPr>
        <b/>
        <u/>
        <sz val="11"/>
        <color theme="1"/>
        <rFont val="Calibri (Body)"/>
      </rPr>
      <t>UUS:</t>
    </r>
    <r>
      <rPr>
        <u/>
        <sz val="11"/>
        <color theme="1"/>
        <rFont val="Calibri (Body)"/>
      </rPr>
      <t xml:space="preserve"> </t>
    </r>
    <r>
      <rPr>
        <sz val="11"/>
        <color theme="1"/>
        <rFont val="Calibri"/>
        <family val="2"/>
        <scheme val="minor"/>
      </rPr>
      <t>Aasta ettevõtluse edendaja (pealkiri võib veel muutuda)</t>
    </r>
  </si>
  <si>
    <t xml:space="preserve">A03716, AO3714 Eksporditeenuste arendused 
</t>
  </si>
  <si>
    <t>Ave Pill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</si>
</sst>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_-;\-* #,##0.0_-;_-* &quot;-&quot;??_-;_-@_-"/>
  </numFmts>
  <fonts count="74">
    <font>
      <sz val="11"/>
      <color theme="1"/>
      <name val="Calibri"/>
      <family val="2"/>
      <charset val="186"/>
      <scheme val="minor"/>
    </font>
    <font>
      <b/>
      <sz val="11"/>
      <color theme="1"/>
      <name val="Calibri"/>
      <family val="2"/>
      <charset val="186"/>
      <scheme val="minor"/>
    </font>
    <font>
      <sz val="11"/>
      <color rgb="FF000000"/>
      <name val="Calibri"/>
      <family val="2"/>
      <charset val="186"/>
      <scheme val="minor"/>
    </font>
    <font>
      <sz val="11"/>
      <color rgb="FF3F3F3F"/>
      <name val="Source Sans Pro"/>
      <family val="2"/>
    </font>
    <font>
      <sz val="11"/>
      <color rgb="FF000000"/>
      <name val="Calibri"/>
      <family val="2"/>
      <charset val="186"/>
    </font>
    <font>
      <sz val="10"/>
      <color rgb="FF000000"/>
      <name val="Calibri"/>
      <family val="2"/>
      <charset val="186"/>
    </font>
    <font>
      <i/>
      <sz val="11"/>
      <color theme="1"/>
      <name val="Calibri"/>
      <family val="2"/>
      <charset val="186"/>
      <scheme val="minor"/>
    </font>
    <font>
      <sz val="11"/>
      <name val="Calibri"/>
      <family val="2"/>
      <charset val="186"/>
      <scheme val="minor"/>
    </font>
    <font>
      <sz val="11"/>
      <name val="Calibri"/>
      <family val="2"/>
      <charset val="186"/>
    </font>
    <font>
      <b/>
      <sz val="11"/>
      <color rgb="FF000000"/>
      <name val="Calibri"/>
      <family val="2"/>
      <charset val="186"/>
    </font>
    <font>
      <sz val="11"/>
      <color rgb="FF000000"/>
      <name val="Source Sans Pro"/>
      <family val="2"/>
      <charset val="186"/>
    </font>
    <font>
      <b/>
      <sz val="11"/>
      <color rgb="FF000000"/>
      <name val="Calibri"/>
      <family val="2"/>
      <charset val="186"/>
      <scheme val="minor"/>
    </font>
    <font>
      <sz val="11"/>
      <name val="Source Sans Pro"/>
      <family val="2"/>
    </font>
    <font>
      <sz val="11"/>
      <color rgb="FF3F3F3F"/>
      <name val="Calibri"/>
      <family val="2"/>
      <charset val="186"/>
    </font>
    <font>
      <sz val="11"/>
      <color theme="1"/>
      <name val="Calibri"/>
      <family val="2"/>
      <charset val="186"/>
      <scheme val="minor"/>
    </font>
    <font>
      <sz val="10"/>
      <name val="Arial"/>
      <family val="2"/>
    </font>
    <font>
      <b/>
      <sz val="11"/>
      <name val="Calibri"/>
      <family val="2"/>
      <charset val="186"/>
      <scheme val="minor"/>
    </font>
    <font>
      <sz val="11"/>
      <color rgb="FFFF0000"/>
      <name val="Calibri"/>
      <family val="2"/>
      <charset val="186"/>
      <scheme val="minor"/>
    </font>
    <font>
      <i/>
      <sz val="11"/>
      <color rgb="FF000000"/>
      <name val="Calibri"/>
      <family val="2"/>
      <charset val="186"/>
      <scheme val="minor"/>
    </font>
    <font>
      <i/>
      <sz val="11"/>
      <color rgb="FFFF0000"/>
      <name val="Calibri"/>
      <family val="2"/>
      <charset val="186"/>
      <scheme val="minor"/>
    </font>
    <font>
      <sz val="10"/>
      <color rgb="FF000000"/>
      <name val="Calibri"/>
      <family val="2"/>
      <charset val="186"/>
      <scheme val="minor"/>
    </font>
    <font>
      <sz val="11"/>
      <name val="Source Sans Pro"/>
      <family val="2"/>
      <charset val="1"/>
    </font>
    <font>
      <sz val="11"/>
      <color rgb="FF000000"/>
      <name val="Source Sans Pro"/>
      <family val="2"/>
    </font>
    <font>
      <sz val="11"/>
      <color rgb="FF000000"/>
      <name val="Aptos Narrow"/>
      <family val="2"/>
    </font>
    <font>
      <sz val="9"/>
      <color rgb="FF000000"/>
      <name val="Segoe UI"/>
      <family val="2"/>
      <charset val="186"/>
    </font>
    <font>
      <sz val="12"/>
      <name val="Calibri"/>
      <family val="2"/>
      <charset val="186"/>
      <scheme val="minor"/>
    </font>
    <font>
      <b/>
      <sz val="11"/>
      <color rgb="FF0D0D0D"/>
      <name val="Calibri"/>
      <family val="2"/>
      <charset val="186"/>
      <scheme val="minor"/>
    </font>
    <font>
      <sz val="11"/>
      <color rgb="FF000000"/>
      <name val="Calibri"/>
      <family val="2"/>
      <charset val="1"/>
      <scheme val="minor"/>
    </font>
    <font>
      <sz val="11"/>
      <color rgb="FF000000"/>
      <name val="Calibri"/>
      <family val="2"/>
      <scheme val="minor"/>
    </font>
    <font>
      <i/>
      <sz val="9"/>
      <color rgb="FF000000"/>
      <name val="Calibri"/>
      <family val="2"/>
      <charset val="186"/>
      <scheme val="minor"/>
    </font>
    <font>
      <u/>
      <sz val="11"/>
      <color rgb="FF0563C1"/>
      <name val="Calibri"/>
      <family val="2"/>
      <charset val="186"/>
      <scheme val="minor"/>
    </font>
    <font>
      <u/>
      <sz val="11"/>
      <color theme="10"/>
      <name val="Calibri"/>
      <family val="2"/>
      <charset val="186"/>
      <scheme val="minor"/>
    </font>
    <font>
      <b/>
      <sz val="11"/>
      <color rgb="FF000000"/>
      <name val="Calibri"/>
      <family val="2"/>
    </font>
    <font>
      <sz val="11"/>
      <color rgb="FF000000"/>
      <name val="Calibri"/>
      <family val="2"/>
    </font>
    <font>
      <i/>
      <sz val="11"/>
      <color rgb="FF000000"/>
      <name val="Calibri"/>
      <family val="2"/>
    </font>
    <font>
      <i/>
      <u/>
      <sz val="11"/>
      <color rgb="FF0563C1"/>
      <name val="Calibri"/>
      <family val="2"/>
      <charset val="186"/>
      <scheme val="minor"/>
    </font>
    <font>
      <b/>
      <sz val="11"/>
      <color rgb="FF000000"/>
      <name val="Calibri"/>
      <family val="2"/>
      <scheme val="minor"/>
    </font>
    <font>
      <sz val="11"/>
      <color rgb="FF3F3F3F"/>
      <name val="Source Sans Pro"/>
    </font>
    <font>
      <b/>
      <sz val="11"/>
      <color rgb="FF00B0F0"/>
      <name val="Source Sans Pro"/>
    </font>
    <font>
      <b/>
      <sz val="11"/>
      <color rgb="FF3F3F3F"/>
      <name val="Source Sans Pro"/>
    </font>
    <font>
      <sz val="11"/>
      <color theme="1"/>
      <name val="Calibri"/>
      <family val="2"/>
      <charset val="186"/>
    </font>
    <font>
      <b/>
      <sz val="11"/>
      <color theme="1" tint="4.9989318521683403E-2"/>
      <name val="Calibri"/>
      <family val="2"/>
      <charset val="186"/>
      <scheme val="minor"/>
    </font>
    <font>
      <sz val="11"/>
      <color rgb="FF000000"/>
      <name val="Calibri"/>
      <family val="2"/>
      <charset val="1"/>
    </font>
    <font>
      <sz val="11"/>
      <name val="Calibri"/>
      <family val="2"/>
    </font>
    <font>
      <sz val="11"/>
      <color theme="0"/>
      <name val="Calibri"/>
      <family val="2"/>
      <charset val="186"/>
      <scheme val="minor"/>
    </font>
    <font>
      <sz val="11"/>
      <color theme="1"/>
      <name val="Calibri"/>
      <family val="2"/>
    </font>
    <font>
      <b/>
      <sz val="14"/>
      <color rgb="FF000000"/>
      <name val="Calibri"/>
      <family val="2"/>
      <charset val="186"/>
      <scheme val="minor"/>
    </font>
    <font>
      <b/>
      <sz val="16"/>
      <color rgb="FF000000"/>
      <name val="Calibri"/>
      <family val="2"/>
      <charset val="186"/>
      <scheme val="minor"/>
    </font>
    <font>
      <b/>
      <sz val="20"/>
      <color rgb="FF000000"/>
      <name val="Calibri"/>
      <family val="2"/>
      <charset val="186"/>
      <scheme val="minor"/>
    </font>
    <font>
      <b/>
      <sz val="16"/>
      <color rgb="FF000000"/>
      <name val="Calibri (Body)"/>
    </font>
    <font>
      <b/>
      <sz val="14"/>
      <name val="Calibri"/>
      <family val="2"/>
      <charset val="186"/>
      <scheme val="minor"/>
    </font>
    <font>
      <sz val="12"/>
      <color rgb="FF000000"/>
      <name val="Calibri (Body)"/>
    </font>
    <font>
      <b/>
      <sz val="9"/>
      <color rgb="FF000000"/>
      <name val="Calibri (Body)"/>
    </font>
    <font>
      <sz val="9"/>
      <color rgb="FF000000"/>
      <name val="Calibri (Body)"/>
    </font>
    <font>
      <sz val="9"/>
      <color theme="1"/>
      <name val="Segoe UI"/>
      <family val="2"/>
      <charset val="186"/>
    </font>
    <font>
      <b/>
      <sz val="9"/>
      <color rgb="FF0D0D0D"/>
      <name val="Calibri (Body)"/>
    </font>
    <font>
      <b/>
      <sz val="9"/>
      <color theme="1" tint="4.9989318521683403E-2"/>
      <name val="Calibri (Body)"/>
    </font>
    <font>
      <b/>
      <sz val="11"/>
      <color rgb="FFC00000"/>
      <name val="Calibri"/>
      <family val="2"/>
      <scheme val="minor"/>
    </font>
    <font>
      <sz val="11"/>
      <color rgb="FFC00000"/>
      <name val="Calibri"/>
      <family val="2"/>
      <charset val="186"/>
      <scheme val="minor"/>
    </font>
    <font>
      <b/>
      <sz val="11"/>
      <color rgb="FFC00000"/>
      <name val="Calibri"/>
      <family val="2"/>
      <charset val="186"/>
      <scheme val="minor"/>
    </font>
    <font>
      <b/>
      <sz val="12"/>
      <color rgb="FF000000"/>
      <name val="Calibri"/>
      <family val="2"/>
      <charset val="186"/>
      <scheme val="minor"/>
    </font>
    <font>
      <b/>
      <sz val="14"/>
      <color rgb="FF000000"/>
      <name val="Calibri"/>
      <family val="2"/>
      <scheme val="minor"/>
    </font>
    <font>
      <sz val="10"/>
      <color theme="1"/>
      <name val="Calibri"/>
      <family val="2"/>
      <charset val="186"/>
      <scheme val="minor"/>
    </font>
    <font>
      <b/>
      <sz val="10"/>
      <color theme="1"/>
      <name val="Calibri"/>
      <family val="2"/>
      <charset val="186"/>
      <scheme val="minor"/>
    </font>
    <font>
      <sz val="11"/>
      <color rgb="FF3F3F3F"/>
      <name val="Calibri"/>
      <family val="2"/>
      <scheme val="minor"/>
    </font>
    <font>
      <b/>
      <sz val="11"/>
      <color rgb="FFFF0000"/>
      <name val="Calibri"/>
      <family val="2"/>
      <scheme val="minor"/>
    </font>
    <font>
      <sz val="11"/>
      <color theme="1"/>
      <name val="Calibri"/>
      <family val="2"/>
      <scheme val="minor"/>
    </font>
    <font>
      <sz val="11"/>
      <color rgb="FFC00000"/>
      <name val="Source Sans Pro"/>
      <family val="2"/>
    </font>
    <font>
      <b/>
      <sz val="11"/>
      <color rgb="FFFFFFFF"/>
      <name val="Calibri"/>
      <family val="2"/>
    </font>
    <font>
      <sz val="11"/>
      <color theme="1"/>
      <name val="Aptos Narrow"/>
      <family val="2"/>
    </font>
    <font>
      <b/>
      <i/>
      <u/>
      <sz val="11"/>
      <color theme="1"/>
      <name val="Calibri (Body)"/>
    </font>
    <font>
      <b/>
      <u/>
      <sz val="11"/>
      <color theme="1"/>
      <name val="Calibri (Body)"/>
    </font>
    <font>
      <u/>
      <sz val="11"/>
      <color theme="1"/>
      <name val="Calibri (Body)"/>
    </font>
    <font>
      <b/>
      <sz val="16"/>
      <color theme="1"/>
      <name val="Calibri"/>
      <family val="2"/>
      <charset val="186"/>
      <scheme val="minor"/>
    </font>
  </fonts>
  <fills count="2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70C0"/>
        <bgColor indexed="64"/>
      </patternFill>
    </fill>
    <fill>
      <patternFill patternType="solid">
        <fgColor theme="7" tint="0.39997558519241921"/>
        <bgColor indexed="64"/>
      </patternFill>
    </fill>
    <fill>
      <patternFill patternType="solid">
        <fgColor rgb="FF00B0F0"/>
        <bgColor rgb="FF000000"/>
      </patternFill>
    </fill>
    <fill>
      <patternFill patternType="solid">
        <fgColor rgb="FFFFFFFF"/>
        <bgColor rgb="FF000000"/>
      </patternFill>
    </fill>
    <fill>
      <patternFill patternType="solid">
        <fgColor rgb="FFE2EFDA"/>
        <bgColor rgb="FF000000"/>
      </patternFill>
    </fill>
    <fill>
      <patternFill patternType="solid">
        <fgColor rgb="FF92D050"/>
        <bgColor rgb="FF000000"/>
      </patternFill>
    </fill>
    <fill>
      <patternFill patternType="solid">
        <fgColor rgb="FF0070C0"/>
        <bgColor rgb="FF000000"/>
      </patternFill>
    </fill>
    <fill>
      <patternFill patternType="solid">
        <fgColor theme="0"/>
        <bgColor rgb="FF000000"/>
      </patternFill>
    </fill>
    <fill>
      <patternFill patternType="solid">
        <fgColor rgb="FFE7E6E6"/>
        <bgColor rgb="FF000000"/>
      </patternFill>
    </fill>
    <fill>
      <patternFill patternType="solid">
        <fgColor rgb="FF9BC2E6"/>
        <bgColor rgb="FF000000"/>
      </patternFill>
    </fill>
    <fill>
      <patternFill patternType="solid">
        <fgColor rgb="FFC6E0B4"/>
        <bgColor rgb="FF000000"/>
      </patternFill>
    </fill>
    <fill>
      <patternFill patternType="solid">
        <fgColor rgb="FF00B0F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0B050"/>
        <bgColor indexed="64"/>
      </patternFill>
    </fill>
    <fill>
      <patternFill patternType="solid">
        <fgColor rgb="FF5B9BD5"/>
        <bgColor rgb="FF5B9BD5"/>
      </patternFill>
    </fill>
    <fill>
      <patternFill patternType="solid">
        <fgColor rgb="FFDDEBF7"/>
        <bgColor rgb="FFDDEBF7"/>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rgb="FF4472C4"/>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top/>
      <bottom/>
      <diagonal/>
    </border>
    <border>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rgb="FF000000"/>
      </left>
      <right/>
      <top style="thin">
        <color rgb="FF000000"/>
      </top>
      <bottom style="thin">
        <color rgb="FF000000"/>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theme="4"/>
      </top>
      <bottom/>
      <diagonal/>
    </border>
    <border>
      <left style="thin">
        <color rgb="FF000000"/>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s>
  <cellStyleXfs count="4">
    <xf numFmtId="0" fontId="0" fillId="0" borderId="0"/>
    <xf numFmtId="43" fontId="14" fillId="0" borderId="0" applyFont="0" applyFill="0" applyBorder="0" applyAlignment="0" applyProtection="0"/>
    <xf numFmtId="0" fontId="15" fillId="0" borderId="0"/>
    <xf numFmtId="0" fontId="31" fillId="0" borderId="0" applyNumberFormat="0" applyFill="0" applyBorder="0" applyAlignment="0" applyProtection="0"/>
  </cellStyleXfs>
  <cellXfs count="521">
    <xf numFmtId="0" fontId="0" fillId="0" borderId="0" xfId="0"/>
    <xf numFmtId="0" fontId="0" fillId="0" borderId="0" xfId="0" applyAlignment="1">
      <alignment wrapText="1"/>
    </xf>
    <xf numFmtId="3" fontId="0" fillId="0" borderId="0" xfId="0" applyNumberFormat="1" applyAlignment="1">
      <alignment wrapText="1"/>
    </xf>
    <xf numFmtId="0" fontId="0" fillId="3" borderId="0" xfId="0" applyFill="1"/>
    <xf numFmtId="0" fontId="0" fillId="0" borderId="0" xfId="0" applyAlignment="1">
      <alignment horizontal="left" wrapText="1"/>
    </xf>
    <xf numFmtId="3" fontId="0" fillId="0" borderId="0" xfId="0" applyNumberFormat="1" applyAlignment="1">
      <alignment horizontal="left" wrapText="1"/>
    </xf>
    <xf numFmtId="0" fontId="1" fillId="2" borderId="8" xfId="0" applyFont="1" applyFill="1" applyBorder="1" applyAlignment="1">
      <alignment vertical="center" wrapText="1"/>
    </xf>
    <xf numFmtId="0" fontId="4" fillId="0" borderId="4" xfId="0" applyFont="1" applyBorder="1" applyAlignment="1">
      <alignment vertical="center" wrapText="1"/>
    </xf>
    <xf numFmtId="0" fontId="8" fillId="0" borderId="4" xfId="0" applyFont="1" applyBorder="1" applyAlignment="1">
      <alignment vertical="center" wrapText="1"/>
    </xf>
    <xf numFmtId="0" fontId="0" fillId="0" borderId="0" xfId="0" applyAlignment="1">
      <alignment vertical="center" wrapText="1"/>
    </xf>
    <xf numFmtId="3" fontId="1" fillId="2" borderId="8" xfId="0" applyNumberFormat="1" applyFont="1" applyFill="1" applyBorder="1" applyAlignment="1">
      <alignment vertical="center" wrapText="1"/>
    </xf>
    <xf numFmtId="0" fontId="11" fillId="2" borderId="8" xfId="0" applyFont="1" applyFill="1" applyBorder="1" applyAlignment="1">
      <alignment vertical="center" wrapText="1"/>
    </xf>
    <xf numFmtId="0" fontId="4" fillId="0" borderId="5" xfId="0" applyFont="1" applyBorder="1" applyAlignment="1">
      <alignment vertical="center" wrapText="1"/>
    </xf>
    <xf numFmtId="0" fontId="5" fillId="0" borderId="4" xfId="0" applyFont="1" applyBorder="1" applyAlignment="1">
      <alignment vertical="center" wrapText="1"/>
    </xf>
    <xf numFmtId="0" fontId="4" fillId="0" borderId="4" xfId="0" applyFont="1" applyBorder="1" applyAlignment="1">
      <alignment vertical="center"/>
    </xf>
    <xf numFmtId="0" fontId="8" fillId="0" borderId="4" xfId="0" applyFont="1" applyBorder="1" applyAlignment="1">
      <alignment vertical="center"/>
    </xf>
    <xf numFmtId="0" fontId="12" fillId="0" borderId="4" xfId="0" applyFont="1" applyBorder="1" applyAlignment="1">
      <alignment vertical="center" wrapText="1"/>
    </xf>
    <xf numFmtId="0" fontId="4" fillId="7" borderId="4" xfId="0" applyFont="1" applyFill="1" applyBorder="1" applyAlignment="1">
      <alignment vertical="center" wrapText="1"/>
    </xf>
    <xf numFmtId="0" fontId="10" fillId="0" borderId="4" xfId="0" applyFont="1" applyBorder="1" applyAlignment="1">
      <alignment vertical="center" wrapText="1"/>
    </xf>
    <xf numFmtId="0" fontId="4" fillId="0" borderId="13" xfId="0" applyFont="1" applyBorder="1" applyAlignment="1">
      <alignment vertical="center"/>
    </xf>
    <xf numFmtId="0" fontId="0" fillId="0" borderId="13" xfId="0" applyBorder="1" applyAlignment="1">
      <alignment vertical="center" wrapText="1"/>
    </xf>
    <xf numFmtId="0" fontId="0" fillId="0" borderId="13" xfId="0" applyBorder="1" applyAlignment="1">
      <alignment vertical="center"/>
    </xf>
    <xf numFmtId="164" fontId="4" fillId="0" borderId="13" xfId="1" applyNumberFormat="1" applyFont="1" applyBorder="1" applyAlignment="1">
      <alignment vertical="center"/>
    </xf>
    <xf numFmtId="0" fontId="4" fillId="0" borderId="1" xfId="0" applyFont="1" applyBorder="1" applyAlignment="1">
      <alignment vertical="center" wrapText="1"/>
    </xf>
    <xf numFmtId="0" fontId="0" fillId="0" borderId="1" xfId="0" applyBorder="1" applyAlignment="1">
      <alignment vertical="center" wrapText="1"/>
    </xf>
    <xf numFmtId="3" fontId="4" fillId="0" borderId="1" xfId="0" applyNumberFormat="1" applyFont="1" applyBorder="1" applyAlignment="1">
      <alignment vertical="center" wrapText="1"/>
    </xf>
    <xf numFmtId="0" fontId="0" fillId="0" borderId="15" xfId="0" applyBorder="1" applyAlignment="1">
      <alignment horizontal="left" vertical="center" wrapText="1"/>
    </xf>
    <xf numFmtId="0" fontId="2" fillId="0" borderId="0" xfId="0" applyFont="1"/>
    <xf numFmtId="0" fontId="11" fillId="0" borderId="0" xfId="0" applyFont="1"/>
    <xf numFmtId="0" fontId="11" fillId="0" borderId="1" xfId="0" applyFont="1" applyBorder="1" applyAlignment="1">
      <alignment vertical="top" wrapText="1"/>
    </xf>
    <xf numFmtId="0" fontId="2" fillId="0" borderId="1" xfId="0" applyFont="1" applyBorder="1" applyAlignment="1">
      <alignment horizontal="left" vertical="top" wrapText="1"/>
    </xf>
    <xf numFmtId="0" fontId="11" fillId="9" borderId="7" xfId="0" applyFont="1" applyFill="1" applyBorder="1" applyAlignment="1">
      <alignment wrapText="1"/>
    </xf>
    <xf numFmtId="0" fontId="11" fillId="9" borderId="8" xfId="0" applyFont="1" applyFill="1" applyBorder="1" applyAlignment="1">
      <alignment wrapText="1"/>
    </xf>
    <xf numFmtId="0" fontId="16" fillId="9" borderId="8" xfId="0" applyFont="1" applyFill="1" applyBorder="1" applyAlignment="1">
      <alignment wrapText="1"/>
    </xf>
    <xf numFmtId="0" fontId="11" fillId="9" borderId="8" xfId="0" applyFont="1" applyFill="1" applyBorder="1" applyAlignment="1">
      <alignment horizontal="left" wrapText="1"/>
    </xf>
    <xf numFmtId="0" fontId="16" fillId="9" borderId="8" xfId="0" applyFont="1" applyFill="1" applyBorder="1" applyAlignment="1">
      <alignment horizontal="left" wrapText="1"/>
    </xf>
    <xf numFmtId="0" fontId="11" fillId="10" borderId="9" xfId="0" applyFont="1" applyFill="1" applyBorder="1" applyAlignment="1">
      <alignment wrapText="1"/>
    </xf>
    <xf numFmtId="0" fontId="18" fillId="9" borderId="12" xfId="0" applyFont="1" applyFill="1" applyBorder="1" applyAlignment="1">
      <alignment wrapText="1"/>
    </xf>
    <xf numFmtId="0" fontId="2" fillId="0" borderId="24" xfId="0" applyFont="1" applyBorder="1" applyAlignment="1">
      <alignment wrapText="1"/>
    </xf>
    <xf numFmtId="0" fontId="2" fillId="7" borderId="1" xfId="0" applyFont="1" applyFill="1" applyBorder="1" applyAlignment="1">
      <alignment wrapText="1"/>
    </xf>
    <xf numFmtId="3" fontId="2" fillId="0" borderId="1" xfId="0" applyNumberFormat="1" applyFont="1" applyBorder="1" applyAlignment="1">
      <alignment wrapText="1"/>
    </xf>
    <xf numFmtId="0" fontId="2" fillId="0" borderId="1" xfId="0" applyFont="1" applyBorder="1" applyAlignment="1">
      <alignment wrapText="1"/>
    </xf>
    <xf numFmtId="0" fontId="7" fillId="0" borderId="1" xfId="0" applyFont="1" applyBorder="1" applyAlignment="1">
      <alignment wrapText="1"/>
    </xf>
    <xf numFmtId="0" fontId="2" fillId="0" borderId="1" xfId="0" applyFont="1" applyBorder="1" applyAlignment="1">
      <alignment horizontal="center" vertical="top" wrapText="1"/>
    </xf>
    <xf numFmtId="0" fontId="20" fillId="0" borderId="1" xfId="0" applyFont="1" applyBorder="1" applyAlignment="1">
      <alignment vertical="top" wrapText="1"/>
    </xf>
    <xf numFmtId="0" fontId="2" fillId="0" borderId="25" xfId="0" applyFont="1" applyBorder="1" applyAlignment="1">
      <alignment wrapText="1"/>
    </xf>
    <xf numFmtId="0" fontId="2" fillId="6" borderId="26" xfId="0" applyFont="1" applyFill="1" applyBorder="1" applyAlignment="1">
      <alignment wrapText="1"/>
    </xf>
    <xf numFmtId="0" fontId="2" fillId="6" borderId="1" xfId="0" applyFont="1" applyFill="1" applyBorder="1" applyAlignment="1">
      <alignment wrapText="1"/>
    </xf>
    <xf numFmtId="0" fontId="2" fillId="6" borderId="1" xfId="0" applyFont="1" applyFill="1" applyBorder="1" applyAlignment="1">
      <alignment horizontal="center" wrapText="1"/>
    </xf>
    <xf numFmtId="0" fontId="2" fillId="6" borderId="25" xfId="0" applyFont="1" applyFill="1" applyBorder="1" applyAlignment="1">
      <alignment wrapText="1"/>
    </xf>
    <xf numFmtId="0" fontId="2" fillId="0" borderId="17" xfId="0" applyFont="1" applyBorder="1" applyAlignment="1">
      <alignment wrapText="1"/>
    </xf>
    <xf numFmtId="0" fontId="2" fillId="7" borderId="24" xfId="0" applyFont="1" applyFill="1" applyBorder="1" applyAlignment="1">
      <alignment wrapText="1"/>
    </xf>
    <xf numFmtId="0" fontId="2" fillId="0" borderId="1" xfId="0" applyFont="1" applyBorder="1" applyAlignment="1">
      <alignment horizontal="center" wrapText="1"/>
    </xf>
    <xf numFmtId="0" fontId="2" fillId="0" borderId="24" xfId="0" applyFont="1" applyBorder="1" applyAlignment="1">
      <alignment horizontal="left" vertical="center" wrapText="1"/>
    </xf>
    <xf numFmtId="0" fontId="2" fillId="0" borderId="24" xfId="0" applyFont="1" applyBorder="1" applyAlignment="1">
      <alignment vertical="center" wrapText="1"/>
    </xf>
    <xf numFmtId="3" fontId="7" fillId="0" borderId="1" xfId="0" applyNumberFormat="1" applyFont="1" applyBorder="1" applyAlignment="1">
      <alignment wrapText="1"/>
    </xf>
    <xf numFmtId="0" fontId="21" fillId="0" borderId="1" xfId="0" applyFont="1" applyBorder="1" applyAlignment="1">
      <alignment wrapText="1"/>
    </xf>
    <xf numFmtId="0" fontId="2" fillId="0" borderId="2" xfId="0" applyFont="1" applyBorder="1" applyAlignment="1">
      <alignment wrapText="1"/>
    </xf>
    <xf numFmtId="0" fontId="20" fillId="7" borderId="1" xfId="0" applyFont="1" applyFill="1" applyBorder="1" applyAlignment="1">
      <alignment horizontal="left" wrapText="1"/>
    </xf>
    <xf numFmtId="0" fontId="20" fillId="0" borderId="1" xfId="0" applyFont="1" applyBorder="1" applyAlignment="1">
      <alignment wrapText="1"/>
    </xf>
    <xf numFmtId="0" fontId="20"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wrapText="1"/>
    </xf>
    <xf numFmtId="3" fontId="2" fillId="7" borderId="1" xfId="0" applyNumberFormat="1" applyFont="1" applyFill="1" applyBorder="1" applyAlignment="1">
      <alignment wrapText="1"/>
    </xf>
    <xf numFmtId="0" fontId="20" fillId="0" borderId="1" xfId="0" applyFont="1" applyBorder="1" applyAlignment="1">
      <alignment vertical="center" wrapText="1"/>
    </xf>
    <xf numFmtId="0" fontId="22" fillId="0" borderId="1" xfId="0" applyFont="1" applyBorder="1" applyAlignment="1">
      <alignment wrapText="1"/>
    </xf>
    <xf numFmtId="0" fontId="23" fillId="0" borderId="0" xfId="0" applyFont="1" applyAlignment="1">
      <alignment wrapText="1"/>
    </xf>
    <xf numFmtId="0" fontId="2" fillId="0" borderId="27" xfId="0" applyFont="1" applyBorder="1" applyAlignment="1">
      <alignment wrapText="1"/>
    </xf>
    <xf numFmtId="0" fontId="2" fillId="0" borderId="13" xfId="0" applyFont="1" applyBorder="1" applyAlignment="1">
      <alignment wrapText="1"/>
    </xf>
    <xf numFmtId="0" fontId="7" fillId="0" borderId="13" xfId="0" applyFont="1" applyBorder="1" applyAlignment="1">
      <alignment wrapText="1"/>
    </xf>
    <xf numFmtId="0" fontId="2" fillId="0" borderId="12" xfId="0" applyFont="1" applyBorder="1" applyAlignment="1">
      <alignment wrapText="1"/>
    </xf>
    <xf numFmtId="0" fontId="24" fillId="0" borderId="13" xfId="0" applyFont="1" applyBorder="1" applyAlignment="1">
      <alignment wrapText="1"/>
    </xf>
    <xf numFmtId="0" fontId="25" fillId="0" borderId="28" xfId="0" applyFont="1" applyBorder="1"/>
    <xf numFmtId="0" fontId="2" fillId="6" borderId="24" xfId="0" applyFont="1" applyFill="1" applyBorder="1"/>
    <xf numFmtId="0" fontId="2" fillId="6" borderId="1" xfId="0" applyFont="1" applyFill="1" applyBorder="1"/>
    <xf numFmtId="0" fontId="2" fillId="6" borderId="1" xfId="0" applyFont="1" applyFill="1" applyBorder="1" applyAlignment="1">
      <alignment horizontal="center"/>
    </xf>
    <xf numFmtId="0" fontId="2" fillId="6" borderId="25" xfId="0" applyFont="1" applyFill="1" applyBorder="1"/>
    <xf numFmtId="0" fontId="2" fillId="0" borderId="1" xfId="0" applyFont="1" applyBorder="1"/>
    <xf numFmtId="0" fontId="2" fillId="7" borderId="1" xfId="0" applyFont="1" applyFill="1" applyBorder="1"/>
    <xf numFmtId="0" fontId="0" fillId="0" borderId="1" xfId="0" applyBorder="1"/>
    <xf numFmtId="0" fontId="16" fillId="10" borderId="30" xfId="0" applyFont="1" applyFill="1" applyBorder="1" applyAlignment="1">
      <alignment wrapText="1"/>
    </xf>
    <xf numFmtId="0" fontId="26" fillId="9" borderId="1" xfId="0" applyFont="1" applyFill="1" applyBorder="1" applyAlignment="1">
      <alignment wrapText="1"/>
    </xf>
    <xf numFmtId="0" fontId="11" fillId="9" borderId="1" xfId="0" applyFont="1" applyFill="1" applyBorder="1" applyAlignment="1">
      <alignment wrapText="1"/>
    </xf>
    <xf numFmtId="0" fontId="26" fillId="9" borderId="1" xfId="0" applyFont="1" applyFill="1" applyBorder="1" applyAlignment="1">
      <alignment horizontal="left" wrapText="1"/>
    </xf>
    <xf numFmtId="0" fontId="11" fillId="9" borderId="1" xfId="0" applyFont="1" applyFill="1" applyBorder="1" applyAlignment="1">
      <alignment horizontal="left" wrapText="1"/>
    </xf>
    <xf numFmtId="0" fontId="2" fillId="0" borderId="1" xfId="0" applyFont="1" applyBorder="1" applyAlignment="1">
      <alignment horizontal="right" wrapText="1"/>
    </xf>
    <xf numFmtId="0" fontId="27" fillId="0" borderId="1" xfId="0" applyFont="1" applyBorder="1" applyAlignment="1">
      <alignment wrapText="1"/>
    </xf>
    <xf numFmtId="0" fontId="7" fillId="0" borderId="1" xfId="0" applyFont="1" applyBorder="1" applyAlignment="1">
      <alignment horizontal="left" wrapText="1"/>
    </xf>
    <xf numFmtId="0" fontId="28" fillId="0" borderId="1" xfId="0" applyFont="1" applyBorder="1" applyAlignment="1">
      <alignment vertical="top" wrapText="1"/>
    </xf>
    <xf numFmtId="0" fontId="7" fillId="0" borderId="1" xfId="0" applyFont="1" applyBorder="1" applyAlignment="1">
      <alignment horizontal="right" wrapText="1"/>
    </xf>
    <xf numFmtId="3" fontId="2" fillId="0" borderId="1" xfId="0" applyNumberFormat="1" applyFont="1" applyBorder="1" applyAlignment="1">
      <alignment horizontal="right" wrapText="1"/>
    </xf>
    <xf numFmtId="0" fontId="29" fillId="9" borderId="2" xfId="0" applyFont="1" applyFill="1" applyBorder="1" applyAlignment="1">
      <alignment horizontal="left" wrapText="1"/>
    </xf>
    <xf numFmtId="0" fontId="29" fillId="9" borderId="2" xfId="0" applyFont="1" applyFill="1" applyBorder="1" applyAlignment="1">
      <alignment wrapText="1"/>
    </xf>
    <xf numFmtId="0" fontId="29" fillId="9" borderId="12" xfId="0" applyFont="1" applyFill="1" applyBorder="1" applyAlignment="1">
      <alignment horizontal="left" wrapText="1"/>
    </xf>
    <xf numFmtId="0" fontId="29" fillId="9" borderId="12" xfId="0" applyFont="1" applyFill="1" applyBorder="1" applyAlignment="1">
      <alignment wrapText="1"/>
    </xf>
    <xf numFmtId="0" fontId="2" fillId="12" borderId="7" xfId="0" applyFont="1" applyFill="1" applyBorder="1"/>
    <xf numFmtId="0" fontId="2" fillId="13" borderId="8" xfId="0" applyFont="1" applyFill="1" applyBorder="1"/>
    <xf numFmtId="0" fontId="2" fillId="13" borderId="9" xfId="0" applyFont="1" applyFill="1" applyBorder="1"/>
    <xf numFmtId="0" fontId="2" fillId="14" borderId="24" xfId="0" applyFont="1" applyFill="1" applyBorder="1"/>
    <xf numFmtId="4" fontId="30" fillId="0" borderId="1" xfId="0" applyNumberFormat="1" applyFont="1" applyBorder="1"/>
    <xf numFmtId="4" fontId="31" fillId="0" borderId="1" xfId="3" applyNumberFormat="1" applyBorder="1"/>
    <xf numFmtId="4" fontId="2" fillId="0" borderId="1" xfId="0" applyNumberFormat="1" applyFont="1" applyBorder="1"/>
    <xf numFmtId="4" fontId="2" fillId="0" borderId="25" xfId="0" applyNumberFormat="1" applyFont="1" applyBorder="1"/>
    <xf numFmtId="0" fontId="30" fillId="0" borderId="1" xfId="0" applyFont="1" applyBorder="1"/>
    <xf numFmtId="0" fontId="31" fillId="0" borderId="1" xfId="3" applyBorder="1"/>
    <xf numFmtId="0" fontId="2" fillId="14" borderId="10" xfId="0" applyFont="1" applyFill="1" applyBorder="1"/>
    <xf numFmtId="4" fontId="30" fillId="0" borderId="2" xfId="0" applyNumberFormat="1" applyFont="1" applyBorder="1"/>
    <xf numFmtId="4" fontId="31" fillId="0" borderId="2" xfId="3" applyNumberFormat="1" applyBorder="1"/>
    <xf numFmtId="4" fontId="2" fillId="0" borderId="2" xfId="0" applyNumberFormat="1" applyFont="1" applyBorder="1"/>
    <xf numFmtId="0" fontId="2" fillId="0" borderId="31" xfId="0" applyFont="1" applyBorder="1"/>
    <xf numFmtId="4" fontId="2" fillId="0" borderId="32" xfId="0" applyNumberFormat="1" applyFont="1" applyBorder="1"/>
    <xf numFmtId="0" fontId="2" fillId="0" borderId="25" xfId="0" applyFont="1" applyBorder="1"/>
    <xf numFmtId="4" fontId="2" fillId="11" borderId="1" xfId="0" applyNumberFormat="1" applyFont="1" applyFill="1" applyBorder="1"/>
    <xf numFmtId="0" fontId="2" fillId="13" borderId="8" xfId="0" applyFont="1" applyFill="1" applyBorder="1" applyAlignment="1">
      <alignment wrapText="1"/>
    </xf>
    <xf numFmtId="4" fontId="0" fillId="0" borderId="0" xfId="0" applyNumberFormat="1"/>
    <xf numFmtId="4" fontId="2" fillId="3" borderId="1" xfId="0" applyNumberFormat="1" applyFont="1" applyFill="1" applyBorder="1"/>
    <xf numFmtId="0" fontId="17" fillId="0" borderId="0" xfId="0" applyFont="1" applyAlignment="1">
      <alignment horizontal="right" vertical="center" wrapText="1"/>
    </xf>
    <xf numFmtId="0" fontId="32" fillId="0" borderId="4" xfId="0" applyFont="1" applyBorder="1" applyAlignment="1">
      <alignment vertical="center" wrapText="1"/>
    </xf>
    <xf numFmtId="0" fontId="33" fillId="0" borderId="4" xfId="0" applyFont="1" applyBorder="1" applyAlignment="1">
      <alignment vertical="center" wrapText="1"/>
    </xf>
    <xf numFmtId="0" fontId="0" fillId="0" borderId="1" xfId="0" applyBorder="1" applyAlignment="1">
      <alignment wrapText="1"/>
    </xf>
    <xf numFmtId="0" fontId="2" fillId="3" borderId="3" xfId="0" applyFont="1" applyFill="1" applyBorder="1"/>
    <xf numFmtId="0" fontId="2" fillId="3" borderId="1" xfId="0" applyFont="1" applyFill="1" applyBorder="1"/>
    <xf numFmtId="0" fontId="2" fillId="3" borderId="1" xfId="0" applyFont="1" applyFill="1" applyBorder="1" applyAlignment="1">
      <alignment horizontal="center"/>
    </xf>
    <xf numFmtId="0" fontId="2" fillId="3" borderId="16" xfId="0" applyFont="1" applyFill="1" applyBorder="1"/>
    <xf numFmtId="0" fontId="2" fillId="3" borderId="0" xfId="0" applyFont="1" applyFill="1"/>
    <xf numFmtId="3" fontId="0" fillId="0" borderId="0" xfId="0" applyNumberFormat="1"/>
    <xf numFmtId="4" fontId="2" fillId="3" borderId="2" xfId="0" applyNumberFormat="1" applyFont="1" applyFill="1" applyBorder="1"/>
    <xf numFmtId="0" fontId="0" fillId="0" borderId="0" xfId="0" applyAlignment="1">
      <alignment vertical="top" wrapText="1"/>
    </xf>
    <xf numFmtId="0" fontId="0" fillId="3" borderId="0" xfId="0" applyFill="1" applyAlignment="1">
      <alignment vertical="top"/>
    </xf>
    <xf numFmtId="0" fontId="0" fillId="0" borderId="1" xfId="0" applyBorder="1" applyAlignment="1">
      <alignment vertical="top" wrapText="1"/>
    </xf>
    <xf numFmtId="0" fontId="0" fillId="0" borderId="0" xfId="0" applyAlignment="1">
      <alignment vertical="top"/>
    </xf>
    <xf numFmtId="0" fontId="1" fillId="0" borderId="1" xfId="0" applyFont="1" applyBorder="1" applyAlignment="1">
      <alignment vertical="top" wrapText="1"/>
    </xf>
    <xf numFmtId="0" fontId="2" fillId="3" borderId="1" xfId="0" applyFont="1" applyFill="1" applyBorder="1" applyAlignment="1">
      <alignment horizontal="left" vertical="top"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0" fillId="0" borderId="0" xfId="0" applyAlignment="1">
      <alignment horizontal="left" vertical="top" wrapText="1"/>
    </xf>
    <xf numFmtId="3" fontId="2" fillId="3" borderId="13" xfId="0" applyNumberFormat="1" applyFont="1" applyFill="1" applyBorder="1" applyAlignment="1">
      <alignment wrapText="1"/>
    </xf>
    <xf numFmtId="0" fontId="2" fillId="3" borderId="1" xfId="0" applyFont="1" applyFill="1" applyBorder="1" applyAlignment="1">
      <alignment wrapText="1"/>
    </xf>
    <xf numFmtId="3" fontId="2" fillId="3" borderId="1" xfId="0" applyNumberFormat="1" applyFont="1" applyFill="1" applyBorder="1" applyAlignment="1">
      <alignment wrapText="1"/>
    </xf>
    <xf numFmtId="3" fontId="4" fillId="3" borderId="4" xfId="0" applyNumberFormat="1" applyFont="1" applyFill="1" applyBorder="1" applyAlignment="1">
      <alignment vertical="center" wrapText="1"/>
    </xf>
    <xf numFmtId="3" fontId="4" fillId="3" borderId="1" xfId="0" applyNumberFormat="1" applyFont="1" applyFill="1" applyBorder="1" applyAlignment="1">
      <alignment vertical="center" wrapText="1"/>
    </xf>
    <xf numFmtId="0" fontId="18" fillId="14" borderId="24" xfId="0" applyFont="1" applyFill="1" applyBorder="1"/>
    <xf numFmtId="0" fontId="35" fillId="0" borderId="1" xfId="0" applyFont="1" applyBorder="1"/>
    <xf numFmtId="4" fontId="35" fillId="0" borderId="1" xfId="0" applyNumberFormat="1" applyFont="1" applyBorder="1"/>
    <xf numFmtId="0" fontId="18" fillId="0" borderId="1" xfId="0" applyFont="1" applyBorder="1"/>
    <xf numFmtId="4" fontId="18" fillId="0" borderId="1" xfId="0" applyNumberFormat="1" applyFont="1" applyBorder="1"/>
    <xf numFmtId="4" fontId="18" fillId="0" borderId="25" xfId="0" applyNumberFormat="1" applyFont="1" applyBorder="1"/>
    <xf numFmtId="0" fontId="6" fillId="0" borderId="0" xfId="0" applyFont="1"/>
    <xf numFmtId="4" fontId="18" fillId="3" borderId="1" xfId="0" applyNumberFormat="1" applyFont="1" applyFill="1" applyBorder="1"/>
    <xf numFmtId="0" fontId="2" fillId="0" borderId="10" xfId="0" applyFont="1" applyBorder="1" applyAlignment="1">
      <alignment horizontal="left" vertical="center" wrapText="1"/>
    </xf>
    <xf numFmtId="0" fontId="2" fillId="0" borderId="2" xfId="0" applyFont="1" applyBorder="1" applyAlignment="1">
      <alignment horizontal="center" wrapText="1"/>
    </xf>
    <xf numFmtId="0" fontId="10" fillId="0" borderId="2" xfId="0" applyFont="1" applyBorder="1" applyAlignment="1">
      <alignment wrapText="1"/>
    </xf>
    <xf numFmtId="0" fontId="7" fillId="0" borderId="2" xfId="0" applyFont="1" applyBorder="1" applyAlignment="1">
      <alignment wrapText="1"/>
    </xf>
    <xf numFmtId="0" fontId="2" fillId="0" borderId="11" xfId="0" applyFont="1" applyBorder="1" applyAlignment="1">
      <alignment wrapText="1"/>
    </xf>
    <xf numFmtId="0" fontId="2" fillId="0" borderId="5" xfId="0" applyFont="1" applyBorder="1" applyAlignment="1">
      <alignment wrapText="1"/>
    </xf>
    <xf numFmtId="3" fontId="2" fillId="0" borderId="5" xfId="0" applyNumberFormat="1" applyFont="1" applyBorder="1" applyAlignment="1">
      <alignment wrapText="1"/>
    </xf>
    <xf numFmtId="0" fontId="20" fillId="7" borderId="5" xfId="0" applyFont="1" applyFill="1" applyBorder="1" applyAlignment="1">
      <alignment horizontal="left" wrapText="1"/>
    </xf>
    <xf numFmtId="0" fontId="2" fillId="7" borderId="5" xfId="0" applyFont="1" applyFill="1" applyBorder="1" applyAlignment="1">
      <alignment wrapText="1"/>
    </xf>
    <xf numFmtId="0" fontId="20" fillId="0" borderId="5" xfId="0" applyFont="1" applyBorder="1" applyAlignment="1">
      <alignment wrapText="1"/>
    </xf>
    <xf numFmtId="0" fontId="2" fillId="0" borderId="33" xfId="0" applyFont="1" applyBorder="1"/>
    <xf numFmtId="0" fontId="0" fillId="0" borderId="33" xfId="0" applyBorder="1"/>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vertical="center" wrapText="1"/>
    </xf>
    <xf numFmtId="0" fontId="2" fillId="0" borderId="2" xfId="0" applyFont="1" applyBorder="1" applyAlignment="1">
      <alignment horizontal="left" vertical="center" wrapText="1"/>
    </xf>
    <xf numFmtId="0" fontId="0" fillId="3" borderId="1" xfId="0" applyFill="1" applyBorder="1" applyAlignment="1">
      <alignment vertical="top" wrapText="1"/>
    </xf>
    <xf numFmtId="0" fontId="7" fillId="3" borderId="1" xfId="0" applyFont="1" applyFill="1" applyBorder="1" applyAlignment="1">
      <alignment vertical="top" wrapText="1"/>
    </xf>
    <xf numFmtId="0" fontId="7" fillId="0" borderId="1" xfId="0" applyFont="1" applyBorder="1" applyAlignment="1">
      <alignment vertical="top" wrapText="1"/>
    </xf>
    <xf numFmtId="0" fontId="41" fillId="2" borderId="4" xfId="0" applyFont="1" applyFill="1" applyBorder="1" applyAlignment="1">
      <alignment wrapText="1"/>
    </xf>
    <xf numFmtId="3" fontId="41" fillId="2" borderId="5" xfId="0" applyNumberFormat="1" applyFont="1" applyFill="1" applyBorder="1" applyAlignment="1">
      <alignment wrapText="1"/>
    </xf>
    <xf numFmtId="0" fontId="11" fillId="2" borderId="5" xfId="0" applyFont="1" applyFill="1" applyBorder="1" applyAlignment="1">
      <alignment wrapText="1"/>
    </xf>
    <xf numFmtId="0" fontId="41" fillId="2" borderId="1" xfId="0" applyFont="1" applyFill="1" applyBorder="1" applyAlignment="1">
      <alignment horizontal="left" wrapText="1"/>
    </xf>
    <xf numFmtId="0" fontId="11" fillId="2" borderId="5" xfId="0" applyFont="1" applyFill="1" applyBorder="1" applyAlignment="1">
      <alignment horizontal="center" wrapText="1"/>
    </xf>
    <xf numFmtId="0" fontId="41" fillId="2" borderId="5" xfId="0" applyFont="1" applyFill="1" applyBorder="1" applyAlignment="1">
      <alignment wrapText="1"/>
    </xf>
    <xf numFmtId="0" fontId="7" fillId="4" borderId="6" xfId="0" applyFont="1" applyFill="1" applyBorder="1" applyAlignment="1">
      <alignment wrapText="1"/>
    </xf>
    <xf numFmtId="0" fontId="0" fillId="15" borderId="13" xfId="0" applyFill="1" applyBorder="1" applyAlignment="1">
      <alignment wrapText="1"/>
    </xf>
    <xf numFmtId="0" fontId="0" fillId="15" borderId="13" xfId="0" applyFill="1" applyBorder="1" applyAlignment="1" applyProtection="1">
      <alignment wrapText="1"/>
      <protection locked="0"/>
    </xf>
    <xf numFmtId="3" fontId="0" fillId="15" borderId="13" xfId="0" applyNumberFormat="1" applyFill="1" applyBorder="1" applyAlignment="1">
      <alignment wrapText="1"/>
    </xf>
    <xf numFmtId="0" fontId="0" fillId="15" borderId="13" xfId="0" applyFill="1" applyBorder="1" applyAlignment="1">
      <alignment horizontal="center" wrapText="1"/>
    </xf>
    <xf numFmtId="0" fontId="0" fillId="15" borderId="13" xfId="0" applyFill="1" applyBorder="1"/>
    <xf numFmtId="0" fontId="0" fillId="0" borderId="13" xfId="0" applyBorder="1" applyAlignment="1">
      <alignment wrapText="1"/>
    </xf>
    <xf numFmtId="3" fontId="0" fillId="3" borderId="13" xfId="0" applyNumberFormat="1" applyFill="1" applyBorder="1" applyAlignment="1">
      <alignment wrapText="1"/>
    </xf>
    <xf numFmtId="0" fontId="0" fillId="0" borderId="13" xfId="0" applyBorder="1" applyAlignment="1" applyProtection="1">
      <alignment horizontal="center" wrapText="1"/>
      <protection locked="0"/>
    </xf>
    <xf numFmtId="0" fontId="4" fillId="0" borderId="13" xfId="0" applyFont="1" applyBorder="1" applyAlignment="1">
      <alignment wrapText="1"/>
    </xf>
    <xf numFmtId="0" fontId="42" fillId="0" borderId="13" xfId="0" applyFont="1" applyBorder="1" applyAlignment="1">
      <alignment wrapText="1"/>
    </xf>
    <xf numFmtId="3" fontId="0" fillId="0" borderId="13" xfId="0" applyNumberFormat="1" applyBorder="1" applyAlignment="1">
      <alignment wrapText="1"/>
    </xf>
    <xf numFmtId="0" fontId="2" fillId="0" borderId="13" xfId="0" applyFont="1" applyBorder="1" applyAlignment="1">
      <alignment horizontal="left" wrapText="1"/>
    </xf>
    <xf numFmtId="0" fontId="2" fillId="0" borderId="13" xfId="0" applyFont="1" applyBorder="1" applyAlignment="1">
      <alignment horizontal="center" wrapText="1"/>
    </xf>
    <xf numFmtId="0" fontId="43" fillId="0" borderId="13" xfId="0" applyFont="1" applyBorder="1" applyAlignment="1">
      <alignment wrapText="1"/>
    </xf>
    <xf numFmtId="0" fontId="4" fillId="2" borderId="13" xfId="0" applyFont="1" applyFill="1" applyBorder="1" applyAlignment="1">
      <alignment wrapText="1"/>
    </xf>
    <xf numFmtId="0" fontId="0" fillId="0" borderId="3" xfId="0" applyBorder="1" applyAlignment="1">
      <alignment wrapText="1"/>
    </xf>
    <xf numFmtId="3" fontId="0" fillId="0" borderId="1" xfId="0" applyNumberFormat="1" applyBorder="1" applyAlignment="1">
      <alignment wrapText="1"/>
    </xf>
    <xf numFmtId="0" fontId="2" fillId="0" borderId="39" xfId="0" applyFont="1" applyBorder="1" applyAlignment="1">
      <alignment horizontal="center" wrapText="1"/>
    </xf>
    <xf numFmtId="0" fontId="4" fillId="0" borderId="1" xfId="0" applyFont="1" applyBorder="1" applyAlignment="1">
      <alignment wrapText="1"/>
    </xf>
    <xf numFmtId="0" fontId="4" fillId="2" borderId="16" xfId="0" applyFont="1" applyFill="1" applyBorder="1" applyAlignment="1">
      <alignment wrapText="1"/>
    </xf>
    <xf numFmtId="0" fontId="0" fillId="0" borderId="13" xfId="0" applyBorder="1" applyAlignment="1">
      <alignment horizontal="center" wrapText="1"/>
    </xf>
    <xf numFmtId="0" fontId="0" fillId="2" borderId="13" xfId="0" applyFill="1" applyBorder="1" applyAlignment="1">
      <alignment wrapText="1"/>
    </xf>
    <xf numFmtId="0" fontId="7" fillId="15" borderId="13" xfId="0" applyFont="1" applyFill="1" applyBorder="1" applyAlignment="1">
      <alignment wrapText="1"/>
    </xf>
    <xf numFmtId="0" fontId="4" fillId="15" borderId="13" xfId="0" applyFont="1" applyFill="1" applyBorder="1" applyAlignment="1">
      <alignment wrapText="1"/>
    </xf>
    <xf numFmtId="0" fontId="0" fillId="0" borderId="40" xfId="0" applyBorder="1" applyAlignment="1">
      <alignment wrapText="1"/>
    </xf>
    <xf numFmtId="0" fontId="0" fillId="0" borderId="40" xfId="0" applyBorder="1" applyAlignment="1">
      <alignment horizontal="center" wrapText="1"/>
    </xf>
    <xf numFmtId="0" fontId="33" fillId="0" borderId="13" xfId="0" applyFont="1" applyBorder="1" applyAlignment="1">
      <alignment wrapText="1"/>
    </xf>
    <xf numFmtId="0" fontId="40" fillId="0" borderId="13" xfId="0" applyFont="1" applyBorder="1" applyAlignment="1">
      <alignment wrapText="1"/>
    </xf>
    <xf numFmtId="3" fontId="0" fillId="3" borderId="1" xfId="0" applyNumberFormat="1" applyFill="1" applyBorder="1" applyAlignment="1">
      <alignment wrapText="1"/>
    </xf>
    <xf numFmtId="0" fontId="0" fillId="0" borderId="1" xfId="0" applyBorder="1" applyAlignment="1">
      <alignment horizontal="center" wrapText="1"/>
    </xf>
    <xf numFmtId="0" fontId="40" fillId="0" borderId="16" xfId="0" applyFont="1" applyBorder="1" applyAlignment="1">
      <alignment wrapText="1"/>
    </xf>
    <xf numFmtId="0" fontId="0" fillId="0" borderId="41" xfId="0" applyBorder="1" applyAlignment="1">
      <alignment wrapText="1"/>
    </xf>
    <xf numFmtId="0" fontId="0" fillId="0" borderId="41" xfId="0" applyBorder="1" applyAlignment="1">
      <alignment horizontal="center" wrapText="1"/>
    </xf>
    <xf numFmtId="0" fontId="0" fillId="0" borderId="13" xfId="0" applyBorder="1"/>
    <xf numFmtId="0" fontId="16" fillId="5" borderId="13" xfId="0" applyFont="1" applyFill="1" applyBorder="1" applyAlignment="1">
      <alignment wrapText="1"/>
    </xf>
    <xf numFmtId="0" fontId="16" fillId="3" borderId="13" xfId="0" applyFont="1" applyFill="1" applyBorder="1" applyAlignment="1">
      <alignment wrapText="1"/>
    </xf>
    <xf numFmtId="4" fontId="16" fillId="3" borderId="13" xfId="0" applyNumberFormat="1" applyFont="1" applyFill="1" applyBorder="1" applyAlignment="1">
      <alignment wrapText="1"/>
    </xf>
    <xf numFmtId="3" fontId="44" fillId="0" borderId="0" xfId="0" applyNumberFormat="1" applyFont="1" applyAlignment="1">
      <alignment wrapText="1"/>
    </xf>
    <xf numFmtId="0" fontId="44" fillId="0" borderId="0" xfId="0" applyFont="1" applyAlignment="1">
      <alignment wrapText="1"/>
    </xf>
    <xf numFmtId="0" fontId="0" fillId="0" borderId="0" xfId="0" applyAlignment="1">
      <alignment horizontal="center" wrapText="1"/>
    </xf>
    <xf numFmtId="0" fontId="0" fillId="16" borderId="0" xfId="0" applyFill="1"/>
    <xf numFmtId="0" fontId="0" fillId="0" borderId="0" xfId="0" applyProtection="1">
      <protection locked="0"/>
    </xf>
    <xf numFmtId="0" fontId="2" fillId="6" borderId="1" xfId="0" applyFont="1" applyFill="1" applyBorder="1" applyAlignment="1">
      <alignment horizontal="left" wrapText="1"/>
    </xf>
    <xf numFmtId="0" fontId="0" fillId="0" borderId="1" xfId="0" applyBorder="1" applyAlignment="1">
      <alignment horizontal="right" wrapText="1"/>
    </xf>
    <xf numFmtId="0" fontId="8" fillId="0" borderId="1" xfId="0" applyFont="1" applyBorder="1" applyAlignment="1">
      <alignment wrapText="1"/>
    </xf>
    <xf numFmtId="0" fontId="45" fillId="0" borderId="1" xfId="0" applyFont="1" applyBorder="1" applyAlignment="1">
      <alignment wrapText="1"/>
    </xf>
    <xf numFmtId="0" fontId="25" fillId="0" borderId="0" xfId="0" applyFont="1"/>
    <xf numFmtId="0" fontId="47" fillId="6" borderId="1" xfId="0" applyFont="1" applyFill="1" applyBorder="1" applyAlignment="1">
      <alignment wrapText="1"/>
    </xf>
    <xf numFmtId="3" fontId="47" fillId="6" borderId="1" xfId="0" applyNumberFormat="1" applyFont="1" applyFill="1" applyBorder="1" applyAlignment="1">
      <alignment wrapText="1"/>
    </xf>
    <xf numFmtId="0" fontId="47" fillId="6" borderId="5" xfId="0" applyFont="1" applyFill="1" applyBorder="1" applyAlignment="1">
      <alignment wrapText="1"/>
    </xf>
    <xf numFmtId="0" fontId="0" fillId="15" borderId="5" xfId="0" applyFill="1" applyBorder="1" applyAlignment="1" applyProtection="1">
      <alignment wrapText="1"/>
      <protection locked="0"/>
    </xf>
    <xf numFmtId="3" fontId="47" fillId="6" borderId="5" xfId="0" applyNumberFormat="1" applyFont="1" applyFill="1" applyBorder="1" applyAlignment="1">
      <alignment wrapText="1"/>
    </xf>
    <xf numFmtId="0" fontId="2" fillId="0" borderId="16" xfId="0" applyFont="1" applyBorder="1" applyAlignment="1">
      <alignment wrapText="1"/>
    </xf>
    <xf numFmtId="0" fontId="47" fillId="6" borderId="16" xfId="0" applyFont="1" applyFill="1" applyBorder="1" applyAlignment="1">
      <alignment wrapText="1"/>
    </xf>
    <xf numFmtId="0" fontId="0" fillId="15" borderId="6" xfId="0" applyFill="1" applyBorder="1" applyAlignment="1" applyProtection="1">
      <alignment wrapText="1"/>
      <protection locked="0"/>
    </xf>
    <xf numFmtId="0" fontId="2" fillId="0" borderId="12" xfId="0" applyFont="1" applyBorder="1" applyAlignment="1">
      <alignment horizontal="center" wrapText="1"/>
    </xf>
    <xf numFmtId="0" fontId="0" fillId="0" borderId="0" xfId="0" applyAlignment="1" applyProtection="1">
      <alignment wrapText="1"/>
      <protection locked="0"/>
    </xf>
    <xf numFmtId="164" fontId="48" fillId="8" borderId="32" xfId="1" applyNumberFormat="1" applyFont="1" applyFill="1" applyBorder="1" applyAlignment="1">
      <alignment wrapText="1"/>
    </xf>
    <xf numFmtId="0" fontId="2" fillId="0" borderId="2" xfId="0" applyFont="1" applyBorder="1" applyAlignment="1">
      <alignment horizontal="left" wrapText="1"/>
    </xf>
    <xf numFmtId="3" fontId="2" fillId="3" borderId="2" xfId="0" applyNumberFormat="1" applyFont="1" applyFill="1" applyBorder="1" applyAlignment="1">
      <alignment horizontal="right" wrapText="1"/>
    </xf>
    <xf numFmtId="0" fontId="20" fillId="7" borderId="2" xfId="0" applyFont="1" applyFill="1" applyBorder="1" applyAlignment="1">
      <alignment horizontal="left" wrapText="1"/>
    </xf>
    <xf numFmtId="0" fontId="2" fillId="7" borderId="2" xfId="0" applyFont="1" applyFill="1" applyBorder="1" applyAlignment="1">
      <alignment horizontal="left" wrapText="1"/>
    </xf>
    <xf numFmtId="0" fontId="20" fillId="0" borderId="2" xfId="0" applyFont="1" applyBorder="1" applyAlignment="1">
      <alignment horizontal="left" wrapText="1"/>
    </xf>
    <xf numFmtId="0" fontId="2" fillId="7" borderId="38" xfId="0" applyFont="1" applyFill="1" applyBorder="1" applyAlignment="1">
      <alignment horizontal="left" wrapText="1"/>
    </xf>
    <xf numFmtId="164" fontId="48" fillId="8" borderId="32" xfId="1" applyNumberFormat="1" applyFont="1" applyFill="1" applyBorder="1" applyAlignment="1">
      <alignment horizontal="right" wrapText="1"/>
    </xf>
    <xf numFmtId="0" fontId="28" fillId="0" borderId="1" xfId="0" applyFont="1" applyBorder="1" applyAlignment="1">
      <alignment horizontal="left" vertical="center" wrapText="1"/>
    </xf>
    <xf numFmtId="0" fontId="46" fillId="9" borderId="1" xfId="0" applyFont="1" applyFill="1" applyBorder="1" applyAlignment="1">
      <alignment wrapText="1"/>
    </xf>
    <xf numFmtId="0" fontId="50" fillId="9" borderId="1" xfId="0" applyFont="1" applyFill="1" applyBorder="1" applyAlignment="1">
      <alignment wrapText="1"/>
    </xf>
    <xf numFmtId="0" fontId="46" fillId="9" borderId="1" xfId="0" applyFont="1" applyFill="1" applyBorder="1" applyAlignment="1">
      <alignment horizontal="left" wrapText="1"/>
    </xf>
    <xf numFmtId="0" fontId="50" fillId="9" borderId="1" xfId="0" applyFont="1" applyFill="1" applyBorder="1" applyAlignment="1">
      <alignment horizontal="left" wrapText="1"/>
    </xf>
    <xf numFmtId="0" fontId="46" fillId="10" borderId="16" xfId="0" applyFont="1" applyFill="1" applyBorder="1" applyAlignment="1">
      <alignment wrapText="1"/>
    </xf>
    <xf numFmtId="0" fontId="49" fillId="8" borderId="44" xfId="0" applyFont="1" applyFill="1" applyBorder="1" applyAlignment="1">
      <alignment horizontal="center" wrapText="1"/>
    </xf>
    <xf numFmtId="0" fontId="49" fillId="8" borderId="45" xfId="0" applyFont="1" applyFill="1" applyBorder="1" applyAlignment="1">
      <alignment horizontal="center" wrapText="1"/>
    </xf>
    <xf numFmtId="0" fontId="48" fillId="8" borderId="46" xfId="0" applyFont="1" applyFill="1" applyBorder="1" applyAlignment="1">
      <alignment horizontal="center" wrapText="1"/>
    </xf>
    <xf numFmtId="0" fontId="48" fillId="8" borderId="47" xfId="0" applyFont="1" applyFill="1" applyBorder="1" applyAlignment="1">
      <alignment horizontal="center" wrapText="1"/>
    </xf>
    <xf numFmtId="0" fontId="2" fillId="6" borderId="16" xfId="0" applyFont="1" applyFill="1" applyBorder="1" applyAlignment="1">
      <alignment horizontal="left" wrapText="1"/>
    </xf>
    <xf numFmtId="0" fontId="2" fillId="0" borderId="16" xfId="0" applyFont="1" applyBorder="1" applyAlignment="1">
      <alignment horizontal="left" wrapText="1"/>
    </xf>
    <xf numFmtId="0" fontId="49" fillId="8" borderId="47" xfId="0" applyFont="1" applyFill="1" applyBorder="1" applyAlignment="1">
      <alignment horizontal="center" wrapText="1"/>
    </xf>
    <xf numFmtId="0" fontId="48" fillId="8" borderId="46" xfId="0" applyFont="1" applyFill="1" applyBorder="1" applyAlignment="1">
      <alignment horizontal="right" wrapText="1"/>
    </xf>
    <xf numFmtId="0" fontId="48" fillId="8" borderId="45" xfId="0" applyFont="1" applyFill="1" applyBorder="1" applyAlignment="1">
      <alignment horizontal="right" wrapText="1"/>
    </xf>
    <xf numFmtId="0" fontId="47" fillId="6" borderId="49" xfId="0" applyFont="1" applyFill="1" applyBorder="1" applyAlignment="1">
      <alignment horizontal="right" wrapText="1"/>
    </xf>
    <xf numFmtId="164" fontId="2" fillId="0" borderId="1" xfId="1" applyNumberFormat="1" applyFont="1" applyBorder="1" applyAlignment="1">
      <alignment wrapText="1"/>
    </xf>
    <xf numFmtId="0" fontId="0" fillId="0" borderId="13" xfId="0" applyBorder="1" applyAlignment="1">
      <alignment horizontal="right" wrapText="1"/>
    </xf>
    <xf numFmtId="0" fontId="8" fillId="0" borderId="13" xfId="0" applyFont="1" applyBorder="1" applyAlignment="1">
      <alignment wrapText="1"/>
    </xf>
    <xf numFmtId="0" fontId="45" fillId="0" borderId="13" xfId="0" applyFont="1" applyBorder="1" applyAlignment="1">
      <alignment wrapText="1"/>
    </xf>
    <xf numFmtId="0" fontId="2" fillId="0" borderId="43" xfId="0" applyFont="1" applyBorder="1" applyAlignment="1">
      <alignment horizontal="left" vertical="center" wrapText="1"/>
    </xf>
    <xf numFmtId="0" fontId="2" fillId="0" borderId="37" xfId="0" applyFont="1" applyBorder="1" applyAlignment="1">
      <alignment horizontal="left" wrapText="1"/>
    </xf>
    <xf numFmtId="164" fontId="0" fillId="0" borderId="1" xfId="1" applyNumberFormat="1" applyFont="1" applyBorder="1"/>
    <xf numFmtId="0" fontId="0" fillId="0" borderId="52" xfId="0" applyBorder="1" applyAlignment="1">
      <alignment wrapText="1"/>
    </xf>
    <xf numFmtId="0" fontId="54" fillId="0" borderId="52" xfId="0" applyFont="1" applyBorder="1"/>
    <xf numFmtId="0" fontId="2" fillId="0" borderId="34" xfId="0" applyFont="1" applyBorder="1"/>
    <xf numFmtId="0" fontId="0" fillId="0" borderId="34" xfId="0" applyBorder="1"/>
    <xf numFmtId="0" fontId="24" fillId="0" borderId="34" xfId="0" applyFont="1" applyBorder="1" applyAlignment="1">
      <alignment wrapText="1"/>
    </xf>
    <xf numFmtId="0" fontId="0" fillId="0" borderId="34" xfId="0" applyBorder="1" applyAlignment="1" applyProtection="1">
      <alignment wrapText="1"/>
      <protection locked="0"/>
    </xf>
    <xf numFmtId="0" fontId="2" fillId="3" borderId="34" xfId="0" applyFont="1" applyFill="1" applyBorder="1"/>
    <xf numFmtId="0" fontId="2" fillId="0" borderId="51" xfId="0" applyFont="1" applyBorder="1" applyAlignment="1">
      <alignment horizontal="center" wrapText="1"/>
    </xf>
    <xf numFmtId="0" fontId="0" fillId="0" borderId="60" xfId="0" applyBorder="1" applyAlignment="1">
      <alignment wrapText="1"/>
    </xf>
    <xf numFmtId="0" fontId="2" fillId="0" borderId="59" xfId="0" applyFont="1" applyBorder="1" applyAlignment="1">
      <alignment horizontal="center" wrapText="1"/>
    </xf>
    <xf numFmtId="0" fontId="43" fillId="0" borderId="1" xfId="0" applyFont="1" applyBorder="1" applyAlignment="1">
      <alignment wrapText="1"/>
    </xf>
    <xf numFmtId="164" fontId="0" fillId="0" borderId="13" xfId="1" applyNumberFormat="1" applyFont="1" applyBorder="1" applyAlignment="1">
      <alignment wrapText="1"/>
    </xf>
    <xf numFmtId="0" fontId="11" fillId="9" borderId="49" xfId="0" applyFont="1" applyFill="1" applyBorder="1" applyAlignment="1">
      <alignment wrapText="1"/>
    </xf>
    <xf numFmtId="0" fontId="2" fillId="0" borderId="4" xfId="0" applyFont="1" applyBorder="1" applyAlignment="1">
      <alignment horizontal="left" vertical="center" wrapText="1"/>
    </xf>
    <xf numFmtId="164" fontId="0" fillId="0" borderId="0" xfId="1" applyNumberFormat="1" applyFont="1" applyAlignment="1">
      <alignment wrapText="1"/>
    </xf>
    <xf numFmtId="0" fontId="0" fillId="0" borderId="16" xfId="0" applyBorder="1" applyAlignment="1">
      <alignment vertical="center" wrapText="1"/>
    </xf>
    <xf numFmtId="0" fontId="0" fillId="0" borderId="15" xfId="0" applyBorder="1" applyAlignment="1">
      <alignment vertical="center" wrapText="1"/>
    </xf>
    <xf numFmtId="0" fontId="13" fillId="0" borderId="1" xfId="0" applyFont="1" applyBorder="1" applyAlignment="1">
      <alignment vertical="center" wrapText="1"/>
    </xf>
    <xf numFmtId="0" fontId="49" fillId="8" borderId="45" xfId="0" applyFont="1" applyFill="1" applyBorder="1" applyAlignment="1">
      <alignment wrapText="1"/>
    </xf>
    <xf numFmtId="0" fontId="49" fillId="8" borderId="47" xfId="0" applyFont="1" applyFill="1" applyBorder="1" applyAlignment="1">
      <alignment horizontal="right" wrapText="1"/>
    </xf>
    <xf numFmtId="0" fontId="3" fillId="3" borderId="1" xfId="0" applyFont="1" applyFill="1" applyBorder="1" applyAlignment="1">
      <alignment horizontal="left" wrapText="1"/>
    </xf>
    <xf numFmtId="0" fontId="0" fillId="3" borderId="1" xfId="0" applyFill="1" applyBorder="1" applyAlignment="1">
      <alignment horizontal="left" wrapText="1"/>
    </xf>
    <xf numFmtId="0" fontId="57" fillId="17" borderId="1" xfId="0" applyFont="1" applyFill="1" applyBorder="1" applyAlignment="1">
      <alignment horizontal="center" wrapText="1"/>
    </xf>
    <xf numFmtId="0" fontId="58" fillId="3" borderId="1" xfId="0" applyFont="1" applyFill="1" applyBorder="1" applyAlignment="1">
      <alignment horizontal="left" wrapText="1"/>
    </xf>
    <xf numFmtId="0" fontId="58" fillId="17" borderId="1" xfId="0" applyFont="1" applyFill="1" applyBorder="1" applyAlignment="1">
      <alignment horizontal="left" wrapText="1"/>
    </xf>
    <xf numFmtId="0" fontId="3" fillId="3" borderId="1" xfId="0" applyFont="1" applyFill="1" applyBorder="1" applyAlignment="1">
      <alignment vertical="top" wrapText="1"/>
    </xf>
    <xf numFmtId="0" fontId="0" fillId="3" borderId="1" xfId="0" applyFill="1" applyBorder="1" applyAlignment="1">
      <alignment wrapText="1"/>
    </xf>
    <xf numFmtId="0" fontId="60" fillId="8" borderId="46" xfId="0" applyFont="1" applyFill="1" applyBorder="1" applyAlignment="1">
      <alignment horizontal="right" wrapText="1"/>
    </xf>
    <xf numFmtId="164" fontId="2" fillId="3" borderId="1" xfId="1" applyNumberFormat="1" applyFont="1" applyFill="1" applyBorder="1"/>
    <xf numFmtId="164" fontId="60" fillId="8" borderId="32" xfId="1" applyNumberFormat="1" applyFont="1" applyFill="1" applyBorder="1" applyAlignment="1">
      <alignment wrapText="1"/>
    </xf>
    <xf numFmtId="0" fontId="61" fillId="9" borderId="1" xfId="0" applyFont="1" applyFill="1" applyBorder="1" applyAlignment="1">
      <alignment wrapText="1"/>
    </xf>
    <xf numFmtId="4" fontId="0" fillId="0" borderId="13" xfId="0" applyNumberFormat="1" applyBorder="1"/>
    <xf numFmtId="4" fontId="62" fillId="19" borderId="13" xfId="0" applyNumberFormat="1" applyFont="1" applyFill="1" applyBorder="1"/>
    <xf numFmtId="0" fontId="1" fillId="0" borderId="67" xfId="0" applyFont="1" applyBorder="1"/>
    <xf numFmtId="0" fontId="63" fillId="19" borderId="67" xfId="0" applyFont="1" applyFill="1" applyBorder="1"/>
    <xf numFmtId="0" fontId="0" fillId="0" borderId="52" xfId="0" applyBorder="1"/>
    <xf numFmtId="4" fontId="0" fillId="0" borderId="41" xfId="0" applyNumberFormat="1" applyBorder="1"/>
    <xf numFmtId="4" fontId="62" fillId="19" borderId="41" xfId="0" applyNumberFormat="1" applyFont="1" applyFill="1" applyBorder="1"/>
    <xf numFmtId="0" fontId="64" fillId="0" borderId="13" xfId="0" applyFont="1" applyBorder="1" applyAlignment="1">
      <alignment wrapText="1"/>
    </xf>
    <xf numFmtId="4" fontId="0" fillId="0" borderId="15" xfId="0" applyNumberFormat="1" applyBorder="1"/>
    <xf numFmtId="0" fontId="0" fillId="0" borderId="40" xfId="0" applyBorder="1"/>
    <xf numFmtId="4" fontId="0" fillId="0" borderId="40" xfId="0" applyNumberFormat="1" applyBorder="1"/>
    <xf numFmtId="4" fontId="0" fillId="0" borderId="30" xfId="0" applyNumberFormat="1" applyBorder="1"/>
    <xf numFmtId="4" fontId="62" fillId="19" borderId="40" xfId="0" applyNumberFormat="1" applyFont="1" applyFill="1" applyBorder="1"/>
    <xf numFmtId="4" fontId="1" fillId="0" borderId="13" xfId="0" applyNumberFormat="1" applyFont="1" applyBorder="1"/>
    <xf numFmtId="0" fontId="0" fillId="0" borderId="5" xfId="0" applyBorder="1" applyAlignment="1">
      <alignment horizontal="left" wrapText="1"/>
    </xf>
    <xf numFmtId="0" fontId="11" fillId="9" borderId="7"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49" fillId="8" borderId="45" xfId="0" applyNumberFormat="1" applyFont="1" applyFill="1" applyBorder="1" applyAlignment="1">
      <alignment vertical="center" wrapText="1"/>
    </xf>
    <xf numFmtId="164" fontId="47" fillId="6" borderId="49" xfId="0" applyNumberFormat="1" applyFont="1" applyFill="1" applyBorder="1" applyAlignment="1">
      <alignment vertical="center" wrapText="1"/>
    </xf>
    <xf numFmtId="164" fontId="0" fillId="3" borderId="1" xfId="1" applyNumberFormat="1" applyFont="1" applyFill="1" applyBorder="1" applyAlignment="1">
      <alignment vertical="center" wrapText="1"/>
    </xf>
    <xf numFmtId="0" fontId="67" fillId="17" borderId="1" xfId="0" applyFont="1" applyFill="1" applyBorder="1" applyAlignment="1">
      <alignment horizontal="left" wrapText="1"/>
    </xf>
    <xf numFmtId="3" fontId="59" fillId="17" borderId="1" xfId="0" applyNumberFormat="1" applyFont="1" applyFill="1" applyBorder="1" applyAlignment="1">
      <alignment vertical="center" wrapText="1"/>
    </xf>
    <xf numFmtId="4" fontId="0" fillId="0" borderId="1" xfId="0" applyNumberFormat="1" applyBorder="1" applyAlignment="1">
      <alignment horizontal="right" vertical="center" wrapText="1"/>
    </xf>
    <xf numFmtId="164" fontId="47" fillId="6" borderId="49" xfId="0" applyNumberFormat="1" applyFont="1" applyFill="1" applyBorder="1" applyAlignment="1">
      <alignment horizontal="center" vertical="center" wrapText="1"/>
    </xf>
    <xf numFmtId="164" fontId="49" fillId="8" borderId="45" xfId="0"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0" fillId="0" borderId="0" xfId="0" applyNumberFormat="1" applyAlignment="1">
      <alignment horizontal="center" vertical="center" wrapText="1"/>
    </xf>
    <xf numFmtId="0" fontId="1" fillId="20" borderId="1" xfId="0" applyFont="1" applyFill="1" applyBorder="1" applyAlignment="1">
      <alignment horizontal="center" vertical="center" wrapText="1"/>
    </xf>
    <xf numFmtId="0" fontId="65" fillId="0" borderId="1" xfId="0" applyFont="1" applyBorder="1" applyAlignment="1">
      <alignment wrapText="1"/>
    </xf>
    <xf numFmtId="0" fontId="68" fillId="21" borderId="1" xfId="0" applyFont="1" applyFill="1" applyBorder="1"/>
    <xf numFmtId="0" fontId="68" fillId="21" borderId="1" xfId="0" quotePrefix="1" applyFont="1" applyFill="1" applyBorder="1"/>
    <xf numFmtId="0" fontId="33" fillId="22" borderId="1" xfId="0" applyFont="1" applyFill="1" applyBorder="1"/>
    <xf numFmtId="0" fontId="33" fillId="0" borderId="1" xfId="0" applyFont="1" applyBorder="1"/>
    <xf numFmtId="0" fontId="33" fillId="0" borderId="1" xfId="0" quotePrefix="1" applyFont="1" applyBorder="1"/>
    <xf numFmtId="0" fontId="33" fillId="22" borderId="1" xfId="0" quotePrefix="1" applyFont="1" applyFill="1" applyBorder="1"/>
    <xf numFmtId="165" fontId="2" fillId="0" borderId="1" xfId="1" applyNumberFormat="1" applyFont="1" applyBorder="1" applyAlignment="1">
      <alignment wrapText="1"/>
    </xf>
    <xf numFmtId="0" fontId="0" fillId="7" borderId="1" xfId="0" applyFill="1" applyBorder="1" applyAlignment="1">
      <alignment wrapText="1"/>
    </xf>
    <xf numFmtId="0" fontId="66" fillId="0" borderId="1" xfId="0" applyFont="1" applyBorder="1" applyAlignment="1">
      <alignment wrapText="1"/>
    </xf>
    <xf numFmtId="0" fontId="2" fillId="7" borderId="21" xfId="0" applyFont="1" applyFill="1" applyBorder="1" applyAlignment="1">
      <alignment vertical="center" wrapText="1"/>
    </xf>
    <xf numFmtId="164" fontId="2" fillId="3" borderId="21" xfId="1" applyNumberFormat="1" applyFont="1" applyFill="1" applyBorder="1" applyAlignment="1">
      <alignment vertical="center"/>
    </xf>
    <xf numFmtId="0" fontId="0" fillId="0" borderId="2" xfId="0" applyBorder="1" applyAlignment="1">
      <alignment vertical="center"/>
    </xf>
    <xf numFmtId="0" fontId="2" fillId="0" borderId="2" xfId="0" applyFont="1" applyBorder="1" applyAlignment="1">
      <alignment vertical="center" wrapText="1"/>
    </xf>
    <xf numFmtId="164" fontId="48" fillId="8" borderId="51" xfId="1" applyNumberFormat="1" applyFont="1" applyFill="1" applyBorder="1" applyAlignment="1">
      <alignment wrapText="1"/>
    </xf>
    <xf numFmtId="0" fontId="0" fillId="15" borderId="1" xfId="0" applyFill="1" applyBorder="1" applyAlignment="1" applyProtection="1">
      <alignment wrapText="1"/>
      <protection locked="0"/>
    </xf>
    <xf numFmtId="3" fontId="2" fillId="3" borderId="1" xfId="0" applyNumberFormat="1" applyFont="1" applyFill="1" applyBorder="1" applyAlignment="1">
      <alignment horizontal="right" wrapText="1"/>
    </xf>
    <xf numFmtId="0" fontId="2" fillId="7" borderId="1" xfId="0" applyFont="1" applyFill="1" applyBorder="1" applyAlignment="1">
      <alignment horizontal="left" wrapText="1"/>
    </xf>
    <xf numFmtId="0" fontId="2" fillId="0" borderId="3" xfId="0" applyFont="1" applyBorder="1" applyAlignment="1">
      <alignment wrapText="1"/>
    </xf>
    <xf numFmtId="0" fontId="2" fillId="3" borderId="53" xfId="0" applyFont="1" applyFill="1" applyBorder="1"/>
    <xf numFmtId="0" fontId="2" fillId="3" borderId="54" xfId="0" applyFont="1" applyFill="1" applyBorder="1"/>
    <xf numFmtId="0" fontId="2" fillId="3" borderId="55" xfId="0" applyFont="1" applyFill="1" applyBorder="1"/>
    <xf numFmtId="0" fontId="2" fillId="3" borderId="14" xfId="0" applyFont="1" applyFill="1" applyBorder="1"/>
    <xf numFmtId="0" fontId="16" fillId="0" borderId="66" xfId="0" applyFont="1" applyBorder="1"/>
    <xf numFmtId="0" fontId="16" fillId="0" borderId="67" xfId="0" applyFont="1" applyBorder="1"/>
    <xf numFmtId="0" fontId="0" fillId="0" borderId="1" xfId="0" applyBorder="1" applyAlignment="1">
      <alignment horizontal="left" wrapText="1"/>
    </xf>
    <xf numFmtId="0" fontId="69" fillId="0" borderId="1" xfId="0" applyFont="1" applyBorder="1" applyAlignment="1">
      <alignment horizontal="left" wrapText="1"/>
    </xf>
    <xf numFmtId="0" fontId="0" fillId="0" borderId="1" xfId="0" applyBorder="1" applyAlignment="1">
      <alignment horizontal="left" vertical="center" wrapText="1"/>
    </xf>
    <xf numFmtId="0" fontId="0" fillId="0" borderId="3" xfId="0" applyBorder="1" applyAlignment="1">
      <alignment horizontal="left" wrapText="1"/>
    </xf>
    <xf numFmtId="0" fontId="0" fillId="7" borderId="16" xfId="0" applyFill="1" applyBorder="1" applyAlignment="1">
      <alignment wrapText="1"/>
    </xf>
    <xf numFmtId="0" fontId="6" fillId="7" borderId="1" xfId="0" applyFont="1" applyFill="1" applyBorder="1" applyAlignment="1">
      <alignment wrapText="1"/>
    </xf>
    <xf numFmtId="0" fontId="66" fillId="0" borderId="13" xfId="0" applyFont="1" applyBorder="1" applyAlignment="1">
      <alignment wrapText="1"/>
    </xf>
    <xf numFmtId="0" fontId="66" fillId="0" borderId="13" xfId="0" applyFont="1" applyBorder="1" applyAlignment="1">
      <alignment vertical="top" wrapText="1"/>
    </xf>
    <xf numFmtId="0" fontId="40" fillId="0" borderId="4" xfId="0" applyFont="1" applyBorder="1" applyAlignment="1">
      <alignment vertical="center" wrapText="1"/>
    </xf>
    <xf numFmtId="3" fontId="40" fillId="3" borderId="4" xfId="0" applyNumberFormat="1" applyFont="1" applyFill="1" applyBorder="1" applyAlignment="1">
      <alignment vertical="center" wrapText="1"/>
    </xf>
    <xf numFmtId="0" fontId="47" fillId="6" borderId="16" xfId="0" applyFont="1" applyFill="1" applyBorder="1" applyAlignment="1">
      <alignment horizontal="right" wrapText="1"/>
    </xf>
    <xf numFmtId="0" fontId="47" fillId="6" borderId="3" xfId="0" applyFont="1" applyFill="1" applyBorder="1" applyAlignment="1">
      <alignment horizontal="right" wrapText="1"/>
    </xf>
    <xf numFmtId="0" fontId="47" fillId="6" borderId="16" xfId="0" applyFont="1" applyFill="1" applyBorder="1" applyAlignment="1">
      <alignment horizontal="left" wrapText="1"/>
    </xf>
    <xf numFmtId="0" fontId="47" fillId="6" borderId="33" xfId="0" applyFont="1" applyFill="1" applyBorder="1" applyAlignment="1">
      <alignment horizontal="left" wrapText="1"/>
    </xf>
    <xf numFmtId="0" fontId="47" fillId="6" borderId="3" xfId="0" applyFont="1" applyFill="1" applyBorder="1" applyAlignment="1">
      <alignment horizontal="left" wrapText="1"/>
    </xf>
    <xf numFmtId="0" fontId="48" fillId="8" borderId="46" xfId="0" applyFont="1" applyFill="1" applyBorder="1" applyAlignment="1">
      <alignment horizontal="center" wrapText="1"/>
    </xf>
    <xf numFmtId="0" fontId="48" fillId="8" borderId="47" xfId="0" applyFont="1" applyFill="1" applyBorder="1" applyAlignment="1">
      <alignment horizontal="center" wrapText="1"/>
    </xf>
    <xf numFmtId="0" fontId="49" fillId="8" borderId="44" xfId="0" applyFont="1" applyFill="1" applyBorder="1" applyAlignment="1">
      <alignment horizontal="center" wrapText="1"/>
    </xf>
    <xf numFmtId="0" fontId="49" fillId="8" borderId="47" xfId="0" applyFont="1" applyFill="1" applyBorder="1" applyAlignment="1">
      <alignment horizontal="center" wrapText="1"/>
    </xf>
    <xf numFmtId="0" fontId="49" fillId="8" borderId="45" xfId="0" applyFont="1" applyFill="1" applyBorder="1" applyAlignment="1">
      <alignment horizontal="center" wrapText="1"/>
    </xf>
    <xf numFmtId="0" fontId="47" fillId="6" borderId="16" xfId="0" applyFont="1" applyFill="1" applyBorder="1" applyAlignment="1">
      <alignment horizontal="right" wrapText="1" indent="1"/>
    </xf>
    <xf numFmtId="0" fontId="47" fillId="6" borderId="3" xfId="0" applyFont="1" applyFill="1" applyBorder="1" applyAlignment="1">
      <alignment horizontal="right" wrapText="1" indent="1"/>
    </xf>
    <xf numFmtId="0" fontId="48" fillId="8" borderId="46" xfId="0" applyFont="1" applyFill="1" applyBorder="1" applyAlignment="1">
      <alignment horizontal="right" wrapText="1"/>
    </xf>
    <xf numFmtId="0" fontId="48" fillId="8" borderId="45" xfId="0" applyFont="1" applyFill="1" applyBorder="1" applyAlignment="1">
      <alignment horizontal="right" wrapText="1"/>
    </xf>
    <xf numFmtId="0" fontId="2" fillId="0" borderId="48" xfId="0" applyFont="1" applyBorder="1" applyAlignment="1">
      <alignment horizontal="left" wrapText="1"/>
    </xf>
    <xf numFmtId="0" fontId="2" fillId="0" borderId="50" xfId="0" applyFont="1" applyBorder="1" applyAlignment="1">
      <alignment horizontal="left" wrapText="1"/>
    </xf>
    <xf numFmtId="0" fontId="2" fillId="0" borderId="49" xfId="0" applyFont="1" applyBorder="1" applyAlignment="1">
      <alignment horizontal="left" wrapText="1"/>
    </xf>
    <xf numFmtId="0" fontId="2" fillId="0" borderId="16" xfId="0" applyFont="1" applyBorder="1" applyAlignment="1">
      <alignment horizontal="left" wrapText="1"/>
    </xf>
    <xf numFmtId="0" fontId="2" fillId="0" borderId="33" xfId="0" applyFont="1" applyBorder="1" applyAlignment="1">
      <alignment horizontal="left" wrapText="1"/>
    </xf>
    <xf numFmtId="0" fontId="2" fillId="0" borderId="3" xfId="0" applyFont="1" applyBorder="1" applyAlignment="1">
      <alignment horizontal="left" wrapText="1"/>
    </xf>
    <xf numFmtId="0" fontId="2" fillId="3" borderId="16"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7" borderId="21" xfId="0" applyFont="1" applyFill="1" applyBorder="1" applyAlignment="1">
      <alignment horizontal="center" vertical="center" wrapText="1"/>
    </xf>
    <xf numFmtId="0" fontId="2" fillId="7" borderId="5" xfId="0" applyFont="1" applyFill="1" applyBorder="1" applyAlignment="1">
      <alignment horizontal="center" vertical="center" wrapText="1"/>
    </xf>
    <xf numFmtId="164" fontId="2" fillId="3" borderId="21" xfId="1" applyNumberFormat="1" applyFont="1" applyFill="1" applyBorder="1" applyAlignment="1">
      <alignment horizontal="center" vertical="center"/>
    </xf>
    <xf numFmtId="164" fontId="2" fillId="3" borderId="5" xfId="1" applyNumberFormat="1" applyFont="1" applyFill="1" applyBorder="1" applyAlignment="1">
      <alignment horizontal="center" vertical="center"/>
    </xf>
    <xf numFmtId="0" fontId="0" fillId="0" borderId="2" xfId="0" applyBorder="1" applyAlignment="1">
      <alignment horizontal="center" vertical="center"/>
    </xf>
    <xf numFmtId="0" fontId="0" fillId="0" borderId="51" xfId="0" applyBorder="1" applyAlignment="1">
      <alignment horizontal="center" vertical="center"/>
    </xf>
    <xf numFmtId="0" fontId="2" fillId="0" borderId="51" xfId="0" applyFont="1" applyBorder="1" applyAlignment="1">
      <alignment horizontal="center" vertical="center" wrapText="1"/>
    </xf>
    <xf numFmtId="0" fontId="2" fillId="0" borderId="5"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11" fillId="8" borderId="34" xfId="0" applyFont="1" applyFill="1" applyBorder="1" applyAlignment="1">
      <alignment horizontal="left" wrapText="1"/>
    </xf>
    <xf numFmtId="0" fontId="11" fillId="8" borderId="0" xfId="0" applyFont="1" applyFill="1" applyAlignment="1">
      <alignment horizontal="left" wrapText="1"/>
    </xf>
    <xf numFmtId="0" fontId="11" fillId="8" borderId="14" xfId="0" applyFont="1" applyFill="1" applyBorder="1" applyAlignment="1">
      <alignment horizontal="left" wrapText="1"/>
    </xf>
    <xf numFmtId="0" fontId="11" fillId="8" borderId="16" xfId="0" applyFont="1" applyFill="1" applyBorder="1" applyAlignment="1">
      <alignment horizontal="left" wrapText="1"/>
    </xf>
    <xf numFmtId="0" fontId="11" fillId="8" borderId="33" xfId="0" applyFont="1" applyFill="1" applyBorder="1" applyAlignment="1">
      <alignment horizontal="left" wrapText="1"/>
    </xf>
    <xf numFmtId="0" fontId="11" fillId="8" borderId="35" xfId="0" applyFont="1" applyFill="1" applyBorder="1" applyAlignment="1">
      <alignment horizontal="left" wrapText="1"/>
    </xf>
    <xf numFmtId="0" fontId="11" fillId="8" borderId="36" xfId="0" applyFont="1" applyFill="1" applyBorder="1" applyAlignment="1">
      <alignment horizontal="left" wrapText="1"/>
    </xf>
    <xf numFmtId="0" fontId="2" fillId="6" borderId="17" xfId="0" applyFont="1" applyFill="1" applyBorder="1" applyAlignment="1">
      <alignment horizontal="left" wrapText="1"/>
    </xf>
    <xf numFmtId="0" fontId="2" fillId="6" borderId="20" xfId="0" applyFont="1" applyFill="1" applyBorder="1" applyAlignment="1">
      <alignment horizontal="left" wrapText="1"/>
    </xf>
    <xf numFmtId="0" fontId="2" fillId="6" borderId="21" xfId="0" applyFont="1" applyFill="1" applyBorder="1" applyAlignment="1">
      <alignment wrapText="1"/>
    </xf>
    <xf numFmtId="0" fontId="2" fillId="6" borderId="5" xfId="0" applyFont="1" applyFill="1" applyBorder="1" applyAlignment="1">
      <alignment wrapText="1"/>
    </xf>
    <xf numFmtId="0" fontId="2" fillId="6" borderId="22" xfId="0" applyFont="1" applyFill="1" applyBorder="1" applyAlignment="1">
      <alignment wrapText="1"/>
    </xf>
    <xf numFmtId="0" fontId="2" fillId="6" borderId="23" xfId="0" applyFont="1" applyFill="1" applyBorder="1" applyAlignment="1">
      <alignment wrapText="1"/>
    </xf>
    <xf numFmtId="0" fontId="2" fillId="0" borderId="29" xfId="0" applyFont="1" applyBorder="1"/>
    <xf numFmtId="0" fontId="2" fillId="0" borderId="0" xfId="0" applyFont="1"/>
    <xf numFmtId="0" fontId="11" fillId="9" borderId="2" xfId="0" applyFont="1" applyFill="1" applyBorder="1" applyAlignment="1">
      <alignment wrapText="1"/>
    </xf>
    <xf numFmtId="0" fontId="11" fillId="9" borderId="12" xfId="0" applyFont="1" applyFill="1" applyBorder="1" applyAlignment="1">
      <alignment wrapText="1"/>
    </xf>
    <xf numFmtId="0" fontId="2" fillId="10" borderId="11" xfId="0" applyFont="1" applyFill="1" applyBorder="1" applyAlignment="1">
      <alignment wrapText="1"/>
    </xf>
    <xf numFmtId="0" fontId="2" fillId="10" borderId="19" xfId="0" applyFont="1" applyFill="1" applyBorder="1" applyAlignment="1">
      <alignment wrapText="1"/>
    </xf>
    <xf numFmtId="0" fontId="2" fillId="6" borderId="21" xfId="0" applyFont="1" applyFill="1" applyBorder="1" applyAlignment="1">
      <alignment horizontal="left" wrapText="1"/>
    </xf>
    <xf numFmtId="0" fontId="2" fillId="6" borderId="5" xfId="0" applyFont="1" applyFill="1" applyBorder="1" applyAlignment="1">
      <alignment horizontal="left" wrapText="1"/>
    </xf>
    <xf numFmtId="0" fontId="19" fillId="9" borderId="2" xfId="0" applyFont="1" applyFill="1" applyBorder="1" applyAlignment="1">
      <alignment wrapText="1"/>
    </xf>
    <xf numFmtId="0" fontId="19" fillId="9" borderId="12" xfId="0" applyFont="1" applyFill="1" applyBorder="1" applyAlignment="1">
      <alignment wrapText="1"/>
    </xf>
    <xf numFmtId="0" fontId="11" fillId="9" borderId="10" xfId="0" applyFont="1" applyFill="1" applyBorder="1" applyAlignment="1">
      <alignment wrapText="1"/>
    </xf>
    <xf numFmtId="0" fontId="11" fillId="9" borderId="17" xfId="0" applyFont="1" applyFill="1" applyBorder="1" applyAlignment="1">
      <alignment wrapText="1"/>
    </xf>
    <xf numFmtId="0" fontId="11" fillId="9" borderId="18" xfId="0" applyFont="1" applyFill="1" applyBorder="1" applyAlignment="1">
      <alignment wrapText="1"/>
    </xf>
    <xf numFmtId="0" fontId="18" fillId="9" borderId="2" xfId="0" applyFont="1" applyFill="1" applyBorder="1" applyAlignment="1">
      <alignment wrapText="1"/>
    </xf>
    <xf numFmtId="0" fontId="18" fillId="9" borderId="12" xfId="0" applyFont="1" applyFill="1" applyBorder="1" applyAlignment="1">
      <alignment wrapText="1"/>
    </xf>
    <xf numFmtId="0" fontId="47" fillId="6" borderId="1" xfId="0" applyFont="1" applyFill="1" applyBorder="1" applyAlignment="1">
      <alignment horizontal="left" wrapText="1"/>
    </xf>
    <xf numFmtId="0" fontId="47" fillId="6" borderId="1" xfId="0" applyFont="1" applyFill="1" applyBorder="1" applyAlignment="1">
      <alignment horizontal="right" wrapText="1"/>
    </xf>
    <xf numFmtId="0" fontId="49" fillId="8" borderId="61" xfId="0" applyFont="1" applyFill="1" applyBorder="1" applyAlignment="1">
      <alignment horizontal="center" wrapText="1"/>
    </xf>
    <xf numFmtId="0" fontId="49" fillId="8" borderId="0" xfId="0" applyFont="1" applyFill="1" applyAlignment="1">
      <alignment horizontal="center" wrapText="1"/>
    </xf>
    <xf numFmtId="0" fontId="49" fillId="8" borderId="14" xfId="0" applyFont="1" applyFill="1" applyBorder="1" applyAlignment="1">
      <alignment horizontal="center" wrapText="1"/>
    </xf>
    <xf numFmtId="0" fontId="48" fillId="8" borderId="56" xfId="0" applyFont="1" applyFill="1" applyBorder="1" applyAlignment="1">
      <alignment horizontal="right" wrapText="1"/>
    </xf>
    <xf numFmtId="0" fontId="48" fillId="8" borderId="58" xfId="0" applyFont="1" applyFill="1" applyBorder="1" applyAlignment="1">
      <alignment horizontal="right" wrapText="1"/>
    </xf>
    <xf numFmtId="0" fontId="48" fillId="8" borderId="56" xfId="0" applyFont="1" applyFill="1" applyBorder="1" applyAlignment="1">
      <alignment horizontal="center" wrapText="1"/>
    </xf>
    <xf numFmtId="0" fontId="48" fillId="8" borderId="57" xfId="0" applyFont="1" applyFill="1" applyBorder="1" applyAlignment="1">
      <alignment horizontal="center" wrapText="1"/>
    </xf>
    <xf numFmtId="0" fontId="2" fillId="3" borderId="34" xfId="0" applyFont="1" applyFill="1" applyBorder="1" applyAlignment="1">
      <alignment horizontal="center"/>
    </xf>
    <xf numFmtId="0" fontId="2" fillId="3" borderId="0" xfId="0" applyFont="1" applyFill="1" applyAlignment="1">
      <alignment horizontal="center"/>
    </xf>
    <xf numFmtId="0" fontId="2" fillId="3" borderId="14" xfId="0" applyFont="1" applyFill="1" applyBorder="1" applyAlignment="1">
      <alignment horizontal="center"/>
    </xf>
    <xf numFmtId="0" fontId="2" fillId="0" borderId="1" xfId="0" applyFont="1" applyBorder="1" applyAlignment="1">
      <alignment wrapText="1"/>
    </xf>
    <xf numFmtId="0" fontId="2" fillId="0" borderId="2" xfId="0" applyFont="1" applyBorder="1" applyAlignment="1">
      <alignment horizontal="left" wrapText="1"/>
    </xf>
    <xf numFmtId="0" fontId="2" fillId="0" borderId="12" xfId="0" applyFont="1" applyBorder="1" applyAlignment="1">
      <alignment horizontal="left" wrapText="1"/>
    </xf>
    <xf numFmtId="0" fontId="2" fillId="0" borderId="5" xfId="0" applyFont="1" applyBorder="1" applyAlignment="1">
      <alignment horizontal="left" wrapText="1"/>
    </xf>
    <xf numFmtId="0" fontId="47" fillId="6" borderId="48" xfId="0" applyFont="1" applyFill="1" applyBorder="1" applyAlignment="1">
      <alignment horizontal="left" wrapText="1"/>
    </xf>
    <xf numFmtId="0" fontId="47" fillId="6" borderId="50" xfId="0" applyFont="1" applyFill="1" applyBorder="1" applyAlignment="1">
      <alignment horizontal="left" wrapText="1"/>
    </xf>
    <xf numFmtId="0" fontId="47" fillId="6" borderId="49" xfId="0" applyFont="1" applyFill="1" applyBorder="1" applyAlignment="1">
      <alignment horizontal="left" wrapText="1"/>
    </xf>
    <xf numFmtId="0" fontId="47" fillId="6" borderId="48" xfId="0" applyFont="1" applyFill="1" applyBorder="1" applyAlignment="1">
      <alignment horizontal="right" wrapText="1"/>
    </xf>
    <xf numFmtId="0" fontId="47" fillId="6" borderId="49" xfId="0" applyFont="1" applyFill="1" applyBorder="1" applyAlignment="1">
      <alignment horizontal="right" wrapText="1"/>
    </xf>
    <xf numFmtId="0" fontId="7" fillId="0" borderId="1" xfId="0" applyFont="1" applyBorder="1" applyAlignment="1">
      <alignment wrapText="1"/>
    </xf>
    <xf numFmtId="0" fontId="7" fillId="0" borderId="1" xfId="0" applyFont="1" applyBorder="1" applyAlignment="1">
      <alignment horizontal="left" wrapText="1"/>
    </xf>
    <xf numFmtId="0" fontId="2" fillId="0" borderId="1" xfId="0" applyFont="1" applyBorder="1" applyAlignment="1">
      <alignment horizontal="right" wrapText="1"/>
    </xf>
    <xf numFmtId="3" fontId="7" fillId="0" borderId="1" xfId="0" applyNumberFormat="1" applyFont="1" applyBorder="1" applyAlignment="1">
      <alignment wrapText="1"/>
    </xf>
    <xf numFmtId="0" fontId="0" fillId="0" borderId="54" xfId="0" applyBorder="1" applyAlignment="1">
      <alignment horizontal="center" wrapText="1"/>
    </xf>
    <xf numFmtId="0" fontId="0" fillId="0" borderId="0" xfId="0" applyAlignment="1">
      <alignment horizontal="center" wrapText="1"/>
    </xf>
    <xf numFmtId="0" fontId="0" fillId="0" borderId="57" xfId="0" applyBorder="1" applyAlignment="1">
      <alignment horizontal="center" wrapText="1"/>
    </xf>
    <xf numFmtId="0" fontId="73" fillId="6" borderId="48" xfId="0" applyFont="1" applyFill="1" applyBorder="1" applyAlignment="1">
      <alignment horizontal="right" wrapText="1"/>
    </xf>
    <xf numFmtId="0" fontId="73" fillId="6" borderId="49" xfId="0" applyFont="1" applyFill="1" applyBorder="1" applyAlignment="1">
      <alignment horizontal="right" wrapText="1"/>
    </xf>
    <xf numFmtId="0" fontId="4" fillId="0" borderId="5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62" xfId="0" applyFont="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3" fontId="4" fillId="3" borderId="2" xfId="0" applyNumberFormat="1" applyFont="1" applyFill="1" applyBorder="1" applyAlignment="1">
      <alignment horizontal="center" vertical="center" wrapText="1"/>
    </xf>
    <xf numFmtId="3" fontId="4" fillId="3" borderId="12"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0" fontId="0" fillId="0" borderId="2" xfId="0"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0" fontId="0" fillId="0" borderId="53" xfId="0" applyBorder="1" applyAlignment="1">
      <alignment horizontal="center" vertical="top" wrapText="1"/>
    </xf>
    <xf numFmtId="0" fontId="0" fillId="0" borderId="54" xfId="0" applyBorder="1" applyAlignment="1">
      <alignment horizontal="center" vertical="top" wrapText="1"/>
    </xf>
    <xf numFmtId="0" fontId="0" fillId="0" borderId="55" xfId="0" applyBorder="1" applyAlignment="1">
      <alignment horizontal="center" vertical="top" wrapText="1"/>
    </xf>
    <xf numFmtId="0" fontId="0" fillId="0" borderId="34" xfId="0" applyBorder="1" applyAlignment="1">
      <alignment horizontal="center" vertical="top" wrapText="1"/>
    </xf>
    <xf numFmtId="0" fontId="0" fillId="0" borderId="0" xfId="0" applyAlignment="1">
      <alignment horizontal="center" vertical="top" wrapText="1"/>
    </xf>
    <xf numFmtId="0" fontId="0" fillId="0" borderId="14" xfId="0" applyBorder="1" applyAlignment="1">
      <alignment horizontal="center" vertical="top" wrapText="1"/>
    </xf>
    <xf numFmtId="0" fontId="0" fillId="0" borderId="6" xfId="0" applyBorder="1" applyAlignment="1">
      <alignment horizontal="center" vertical="top" wrapText="1"/>
    </xf>
    <xf numFmtId="0" fontId="0" fillId="0" borderId="42" xfId="0" applyBorder="1" applyAlignment="1">
      <alignment horizontal="center" vertical="top" wrapText="1"/>
    </xf>
    <xf numFmtId="0" fontId="0" fillId="0" borderId="4" xfId="0" applyBorder="1" applyAlignment="1">
      <alignment horizontal="center" vertical="top" wrapText="1"/>
    </xf>
    <xf numFmtId="0" fontId="4" fillId="0" borderId="53" xfId="0" applyFont="1" applyBorder="1" applyAlignment="1">
      <alignment horizontal="center" vertical="top" wrapText="1"/>
    </xf>
    <xf numFmtId="0" fontId="4" fillId="0" borderId="54" xfId="0" applyFont="1" applyBorder="1" applyAlignment="1">
      <alignment horizontal="center" vertical="top" wrapText="1"/>
    </xf>
    <xf numFmtId="0" fontId="4" fillId="0" borderId="55" xfId="0" applyFont="1" applyBorder="1" applyAlignment="1">
      <alignment horizontal="center" vertical="top" wrapText="1"/>
    </xf>
    <xf numFmtId="0" fontId="4" fillId="0" borderId="34" xfId="0" applyFont="1" applyBorder="1" applyAlignment="1">
      <alignment horizontal="center" vertical="top" wrapText="1"/>
    </xf>
    <xf numFmtId="0" fontId="4" fillId="0" borderId="0" xfId="0" applyFont="1" applyAlignment="1">
      <alignment horizontal="center" vertical="top" wrapText="1"/>
    </xf>
    <xf numFmtId="0" fontId="4" fillId="0" borderId="14" xfId="0" applyFont="1" applyBorder="1" applyAlignment="1">
      <alignment horizontal="center" vertical="top" wrapText="1"/>
    </xf>
    <xf numFmtId="0" fontId="4" fillId="0" borderId="6" xfId="0" applyFont="1" applyBorder="1" applyAlignment="1">
      <alignment horizontal="center" vertical="top" wrapText="1"/>
    </xf>
    <xf numFmtId="0" fontId="4" fillId="0" borderId="42" xfId="0" applyFont="1" applyBorder="1" applyAlignment="1">
      <alignment horizontal="center" vertical="top" wrapText="1"/>
    </xf>
    <xf numFmtId="0" fontId="4" fillId="0" borderId="4" xfId="0" applyFont="1" applyBorder="1" applyAlignment="1">
      <alignment horizontal="center" vertical="top" wrapText="1"/>
    </xf>
    <xf numFmtId="0" fontId="0" fillId="0" borderId="37" xfId="0" applyBorder="1" applyAlignment="1">
      <alignment horizontal="left" wrapText="1"/>
    </xf>
    <xf numFmtId="0" fontId="0" fillId="0" borderId="14" xfId="0" applyBorder="1" applyAlignment="1">
      <alignment horizontal="left" wrapText="1"/>
    </xf>
    <xf numFmtId="0" fontId="0" fillId="0" borderId="4" xfId="0" applyBorder="1" applyAlignment="1">
      <alignment horizontal="left" wrapText="1"/>
    </xf>
    <xf numFmtId="3" fontId="0" fillId="3" borderId="2" xfId="0" applyNumberFormat="1" applyFill="1" applyBorder="1" applyAlignment="1">
      <alignment horizontal="right" vertical="center" wrapText="1"/>
    </xf>
    <xf numFmtId="3" fontId="0" fillId="3" borderId="12" xfId="0" applyNumberFormat="1" applyFill="1" applyBorder="1" applyAlignment="1">
      <alignment horizontal="right" vertical="center" wrapText="1"/>
    </xf>
    <xf numFmtId="3" fontId="0" fillId="3" borderId="5" xfId="0" applyNumberFormat="1" applyFill="1" applyBorder="1" applyAlignment="1">
      <alignment horizontal="right" vertical="center" wrapText="1"/>
    </xf>
    <xf numFmtId="0" fontId="2" fillId="0" borderId="12" xfId="0" applyFont="1" applyBorder="1" applyAlignment="1">
      <alignment horizontal="left"/>
    </xf>
    <xf numFmtId="0" fontId="2" fillId="0" borderId="5" xfId="0" applyFont="1" applyBorder="1" applyAlignment="1">
      <alignment horizontal="left"/>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wrapText="1"/>
    </xf>
    <xf numFmtId="0" fontId="0" fillId="3" borderId="38" xfId="0" applyFill="1" applyBorder="1" applyAlignment="1">
      <alignment horizontal="left" wrapText="1"/>
    </xf>
    <xf numFmtId="0" fontId="0" fillId="3" borderId="34" xfId="0" applyFill="1" applyBorder="1" applyAlignment="1">
      <alignment horizontal="left" wrapText="1"/>
    </xf>
    <xf numFmtId="0" fontId="0" fillId="3" borderId="6" xfId="0" applyFill="1" applyBorder="1" applyAlignment="1">
      <alignment horizontal="left" wrapText="1"/>
    </xf>
    <xf numFmtId="0" fontId="2" fillId="18" borderId="2" xfId="0" applyFont="1" applyFill="1" applyBorder="1" applyAlignment="1">
      <alignment horizontal="left" vertical="center" wrapText="1"/>
    </xf>
    <xf numFmtId="0" fontId="2" fillId="18" borderId="12" xfId="0" applyFont="1" applyFill="1" applyBorder="1" applyAlignment="1">
      <alignment horizontal="left" vertical="center"/>
    </xf>
    <xf numFmtId="0" fontId="2" fillId="18" borderId="5" xfId="0" applyFont="1" applyFill="1" applyBorder="1" applyAlignment="1">
      <alignment horizontal="left" vertical="center"/>
    </xf>
    <xf numFmtId="0" fontId="0" fillId="3" borderId="60" xfId="0" applyFill="1" applyBorder="1" applyAlignment="1">
      <alignment wrapText="1"/>
    </xf>
    <xf numFmtId="0" fontId="0" fillId="3" borderId="13" xfId="0" applyFill="1" applyBorder="1" applyAlignment="1">
      <alignment wrapText="1"/>
    </xf>
    <xf numFmtId="0" fontId="2" fillId="3" borderId="39" xfId="0" applyFont="1" applyFill="1" applyBorder="1" applyAlignment="1">
      <alignment horizontal="center" wrapText="1"/>
    </xf>
    <xf numFmtId="0" fontId="4" fillId="3" borderId="1" xfId="0" applyFont="1" applyFill="1" applyBorder="1" applyAlignment="1">
      <alignment wrapText="1"/>
    </xf>
    <xf numFmtId="0" fontId="42" fillId="3" borderId="13" xfId="0" applyFont="1" applyFill="1" applyBorder="1" applyAlignment="1">
      <alignment wrapText="1"/>
    </xf>
  </cellXfs>
  <cellStyles count="4">
    <cellStyle name="Comma" xfId="1" builtinId="3"/>
    <cellStyle name="Hyperlink" xfId="3" builtinId="8"/>
    <cellStyle name="Normal" xfId="0" builtinId="0"/>
    <cellStyle name="Normal 2" xfId="2" xr:uid="{82B18188-5552-4C2C-90D3-98EB59FB98DE}"/>
  </cellStyles>
  <dxfs count="41">
    <dxf>
      <border diagonalUp="0" diagonalDown="0" outline="0">
        <left style="thin">
          <color rgb="FF000000"/>
        </left>
        <right style="thin">
          <color rgb="FF000000"/>
        </right>
        <top style="thin">
          <color rgb="FF000000"/>
        </top>
        <bottom style="thin">
          <color rgb="FF000000"/>
        </bottom>
      </border>
    </dxf>
    <dxf>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186"/>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tint="4.9989318521683403E-2"/>
        <name val="Calibri"/>
        <family val="2"/>
        <charset val="186"/>
        <scheme val="minor"/>
      </font>
      <fill>
        <patternFill patternType="solid">
          <fgColor indexed="64"/>
          <bgColor rgb="FF92D050"/>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355E59-B4C6-D142-A842-DF633850F68F}" name="Table269" displayName="Table269" ref="A1:S20" totalsRowCount="1" headerRowDxfId="40" dataDxfId="38" headerRowBorderDxfId="39" tableBorderDxfId="37" totalsRowBorderDxfId="36">
  <tableColumns count="19">
    <tableColumn id="1" xr3:uid="{74B5FDB1-A045-A849-B57F-9593A4D5EAFB}" name="Tegevus" dataDxfId="35" totalsRowDxfId="34"/>
    <tableColumn id="18" xr3:uid="{20E65F58-BF06-204B-862B-BBF66F3492C9}" name="Skeemi nimi" totalsRowDxfId="33"/>
    <tableColumn id="2" xr3:uid="{FDFD4068-F012-AA49-81A9-70F8B6B4DDCF}" name="EIS alategevus" dataDxfId="32" totalsRowDxfId="31"/>
    <tableColumn id="19" xr3:uid="{EE8A6D7E-CBC8-7447-9993-1FED08249492}" name="EIS tegevus" totalsRowDxfId="30"/>
    <tableColumn id="3" xr3:uid="{158542F6-3528-5240-AFF9-488E9C4E9DF2}" name="Eelarve" dataDxfId="29" totalsRowDxfId="28"/>
    <tableColumn id="4" xr3:uid="{379C68ED-BE4B-2F4A-B3B7-6ED07961219A}" name="Tegevus on uus, jätkuv, lõppev" dataDxfId="27" totalsRowDxfId="26"/>
    <tableColumn id="15" xr3:uid="{3E920A68-AA42-B44F-96A6-365585B0BE7C}" name="Sihtgrupp_x000a_1. ettevõtlusest huvitatud või ettevõtlusega alustada soovivad inimesed;_x000a_2. ettevõtjad;_x000a_3. ettevõtjate juhid, töötajad või omanikud; _x000a_4. olemasolevad või potentsiaalsed investorid;_x000a_5. ettevõtluse edendamisega tegelevad ja ettevõtluse arengusse p" dataDxfId="25" totalsRowDxfId="24"/>
    <tableColumn id="17" xr3:uid="{3F531C64-DA8E-784B-9BDA-734B551D550B}" name="Kasusaajate arv" dataDxfId="23" totalsRowDxfId="22"/>
    <tableColumn id="5" xr3:uid="{998180DE-F5F5-3D40-91CF-9E802A778D33}" name="Oodatav tulemus, sh kolmikpööre" dataDxfId="21" totalsRowDxfId="20"/>
    <tableColumn id="6" xr3:uid="{B115FF82-2C47-684B-8C36-A56B6A3B7194}" name="TAIE seos_x000a_1. Teadussüsteem_x000a_2. Teadmussiire_x000a_3. Ettevõtluskeskkond" dataDxfId="19" totalsRowDxfId="18"/>
    <tableColumn id="7" xr3:uid="{CD0FC556-A43F-5944-AD36-CD18BA225400}" name="Seos näitajaga: Tööjõu tootlikkus osakaaluna EL keskmisest" dataDxfId="17" totalsRowDxfId="16"/>
    <tableColumn id="8" xr3:uid="{2CEE8860-978F-CA44-B69D-25FAAF671E8B}" name="Seos näitajaga: TA kulud erasektoris " dataDxfId="15" totalsRowDxfId="14"/>
    <tableColumn id="16" xr3:uid="{DB2886EB-417C-5549-88A1-0F35ED743852}" name="Seos horisontaalsete põhimõtetega: Väljaspool Harjumaad loodud SKP elaniku kohta EL 27 keskmisest" dataDxfId="13" totalsRowDxfId="12"/>
    <tableColumn id="9" xr3:uid="{A8458BB4-36C6-9948-9F2A-ED0B5F822C8A}" name="Seos horisontaalsete põhimõtetega: Kasvuhoonegaaside netoheide CO2 ekvivalenttonnides" dataDxfId="11" totalsRowDxfId="10"/>
    <tableColumn id="10" xr3:uid="{E0737F9D-E237-464A-AA16-6884BDEB6452}" name="Seos horisontaalsete põhimõtetega: Soolise võrdõiguslikkuse indeks" dataDxfId="9" totalsRowDxfId="8"/>
    <tableColumn id="11" xr3:uid="{E07A4155-18B4-DF43-A061-FA223DCFEDF7}" name="Seos horisontaalsete põhimõtetega: Hoolivuse ja koostöömeelsuse mõõdik" dataDxfId="7" totalsRowDxfId="6"/>
    <tableColumn id="12" xr3:uid="{32BC7078-D4C0-894F-92A7-0CD5CF3B091E}" name="Seos horisontaalsete põhimõtetega: Ligipääsetavuse näitaja" dataDxfId="5" totalsRowDxfId="4"/>
    <tableColumn id="13" xr3:uid="{0F071327-BE23-6648-9F9F-ABC93CF1C2CD}" name="Märkused ja täiendused" dataDxfId="3" totalsRowDxfId="2"/>
    <tableColumn id="14" xr3:uid="{1424D85C-B842-8048-9269-B440513F8C8C}" name="Vastutaja" dataDxfId="1" totalsRow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8750-CED9-4C26-AB5C-504071C30159}">
  <dimension ref="A1:M12"/>
  <sheetViews>
    <sheetView workbookViewId="0">
      <selection activeCell="A30" sqref="A30"/>
    </sheetView>
  </sheetViews>
  <sheetFormatPr defaultColWidth="8.85546875" defaultRowHeight="15"/>
  <cols>
    <col min="1" max="1" width="78.85546875" bestFit="1" customWidth="1"/>
    <col min="2" max="2" width="12.28515625" bestFit="1" customWidth="1"/>
    <col min="3" max="3" width="13.140625" bestFit="1" customWidth="1"/>
    <col min="4" max="4" width="13.28515625" bestFit="1" customWidth="1"/>
    <col min="5" max="5" width="13.140625" bestFit="1" customWidth="1"/>
    <col min="6" max="6" width="13.7109375" bestFit="1" customWidth="1"/>
    <col min="7" max="7" width="16" customWidth="1"/>
    <col min="8" max="11" width="13.28515625" bestFit="1" customWidth="1"/>
    <col min="12" max="12" width="14.42578125" bestFit="1" customWidth="1"/>
    <col min="13" max="13" width="12.28515625" bestFit="1" customWidth="1"/>
  </cols>
  <sheetData>
    <row r="1" spans="1:13" ht="15.75" thickBot="1">
      <c r="A1" s="28" t="s">
        <v>0</v>
      </c>
      <c r="B1" s="27"/>
      <c r="C1" s="27"/>
      <c r="D1" s="27"/>
      <c r="E1" s="27"/>
      <c r="F1" s="27"/>
      <c r="G1" s="27"/>
      <c r="H1" s="27"/>
      <c r="I1" s="27"/>
      <c r="J1" s="27"/>
      <c r="K1" s="27"/>
      <c r="L1" s="27"/>
      <c r="M1" s="27"/>
    </row>
    <row r="2" spans="1:13" ht="45">
      <c r="A2" s="95"/>
      <c r="B2" s="96" t="s">
        <v>1</v>
      </c>
      <c r="C2" s="96" t="s">
        <v>2</v>
      </c>
      <c r="D2" s="96" t="s">
        <v>3</v>
      </c>
      <c r="E2" s="96" t="s">
        <v>4</v>
      </c>
      <c r="F2" s="96" t="s">
        <v>5</v>
      </c>
      <c r="G2" s="113" t="s">
        <v>6</v>
      </c>
      <c r="H2" s="96">
        <v>2026</v>
      </c>
      <c r="I2" s="96">
        <v>2027</v>
      </c>
      <c r="J2" s="96">
        <v>2028</v>
      </c>
      <c r="K2" s="96">
        <v>2029</v>
      </c>
      <c r="L2" s="96" t="s">
        <v>7</v>
      </c>
      <c r="M2" s="97" t="s">
        <v>8</v>
      </c>
    </row>
    <row r="3" spans="1:13">
      <c r="A3" s="98" t="s">
        <v>9</v>
      </c>
      <c r="B3" s="99">
        <v>438900</v>
      </c>
      <c r="C3" s="99">
        <v>438935.34</v>
      </c>
      <c r="D3" s="100">
        <v>1951900</v>
      </c>
      <c r="E3" s="99">
        <v>1951937.65</v>
      </c>
      <c r="F3" s="101">
        <v>1041124.9</v>
      </c>
      <c r="G3" s="101">
        <v>600653.93000000005</v>
      </c>
      <c r="H3" s="115">
        <v>1178116.18</v>
      </c>
      <c r="I3" s="101">
        <v>1000000</v>
      </c>
      <c r="J3" s="101">
        <v>1000000</v>
      </c>
      <c r="K3" s="101">
        <v>405958.92</v>
      </c>
      <c r="L3" s="101">
        <v>7016000</v>
      </c>
      <c r="M3" s="102">
        <v>440397.98</v>
      </c>
    </row>
    <row r="4" spans="1:13">
      <c r="A4" s="98" t="s">
        <v>10</v>
      </c>
      <c r="B4" s="100">
        <v>7900093</v>
      </c>
      <c r="C4" s="99">
        <v>8193490</v>
      </c>
      <c r="D4" s="100">
        <v>8743588</v>
      </c>
      <c r="E4" s="99">
        <v>8676014</v>
      </c>
      <c r="F4" s="101">
        <v>9370016.3000000007</v>
      </c>
      <c r="G4" s="101">
        <v>6830157.6600000001</v>
      </c>
      <c r="H4" s="115">
        <v>9095249</v>
      </c>
      <c r="I4" s="101">
        <v>12150000</v>
      </c>
      <c r="J4" s="101">
        <v>12000000</v>
      </c>
      <c r="K4" s="101">
        <v>11006641.949999999</v>
      </c>
      <c r="L4" s="112">
        <v>69475339</v>
      </c>
      <c r="M4" s="102">
        <v>1523786.39</v>
      </c>
    </row>
    <row r="5" spans="1:13">
      <c r="A5" s="98" t="s">
        <v>11</v>
      </c>
      <c r="B5" s="104">
        <v>0</v>
      </c>
      <c r="C5" s="99">
        <v>1391354</v>
      </c>
      <c r="D5" s="100">
        <v>1983585</v>
      </c>
      <c r="E5" s="99">
        <v>1995985</v>
      </c>
      <c r="F5" s="101">
        <v>4611691.2</v>
      </c>
      <c r="G5" s="101">
        <v>2505758.59</v>
      </c>
      <c r="H5" s="115">
        <v>3441110</v>
      </c>
      <c r="I5" s="101">
        <v>6500000</v>
      </c>
      <c r="J5" s="101">
        <v>6500000</v>
      </c>
      <c r="K5" s="101">
        <v>7314416.7999999998</v>
      </c>
      <c r="L5" s="101">
        <v>30350803</v>
      </c>
      <c r="M5" s="102">
        <v>702178.61</v>
      </c>
    </row>
    <row r="6" spans="1:13" s="147" customFormat="1">
      <c r="A6" s="141" t="s">
        <v>12</v>
      </c>
      <c r="B6" s="142"/>
      <c r="C6" s="143">
        <v>208221.93</v>
      </c>
      <c r="D6" s="142"/>
      <c r="E6" s="143">
        <v>1228612.3</v>
      </c>
      <c r="F6" s="144"/>
      <c r="G6" s="145">
        <v>1887369.15</v>
      </c>
      <c r="H6" s="148">
        <v>3330980.6</v>
      </c>
      <c r="I6" s="145">
        <v>1900000</v>
      </c>
      <c r="J6" s="145">
        <v>1373009</v>
      </c>
      <c r="K6" s="145">
        <v>1000000</v>
      </c>
      <c r="L6" s="145">
        <v>10022857</v>
      </c>
      <c r="M6" s="146">
        <v>-905335.98</v>
      </c>
    </row>
    <row r="7" spans="1:13" s="147" customFormat="1">
      <c r="A7" s="141" t="s">
        <v>13</v>
      </c>
      <c r="B7" s="142"/>
      <c r="C7" s="143">
        <v>482467.81</v>
      </c>
      <c r="D7" s="142"/>
      <c r="E7" s="143">
        <v>1046559.53</v>
      </c>
      <c r="F7" s="144"/>
      <c r="G7" s="145">
        <v>911142.67</v>
      </c>
      <c r="H7" s="145">
        <v>1633067.43</v>
      </c>
      <c r="I7" s="145">
        <v>1390000</v>
      </c>
      <c r="J7" s="145">
        <v>1390000</v>
      </c>
      <c r="K7" s="145">
        <v>1404834</v>
      </c>
      <c r="L7" s="145">
        <v>8393643</v>
      </c>
      <c r="M7" s="146">
        <v>135571.57</v>
      </c>
    </row>
    <row r="8" spans="1:13" ht="15.75" thickBot="1">
      <c r="A8" s="105" t="s">
        <v>14</v>
      </c>
      <c r="B8" s="106">
        <v>8659</v>
      </c>
      <c r="C8" s="106">
        <v>8658.74</v>
      </c>
      <c r="D8" s="107">
        <v>156162</v>
      </c>
      <c r="E8" s="106">
        <v>156126.32</v>
      </c>
      <c r="F8" s="108">
        <v>186383.1</v>
      </c>
      <c r="G8" s="108">
        <v>86253.95</v>
      </c>
      <c r="H8" s="126">
        <v>607368.68000000005</v>
      </c>
      <c r="I8" s="108">
        <v>700000</v>
      </c>
      <c r="J8" s="108">
        <v>916093.3</v>
      </c>
      <c r="K8" s="108">
        <v>603619.92000000004</v>
      </c>
      <c r="L8" s="108">
        <v>3178286</v>
      </c>
      <c r="M8" s="102">
        <v>100165.09</v>
      </c>
    </row>
    <row r="9" spans="1:13" ht="15.75" thickBot="1">
      <c r="A9" s="109" t="s">
        <v>7</v>
      </c>
      <c r="B9" s="110">
        <v>8347652</v>
      </c>
      <c r="C9" s="110">
        <v>10032438.08</v>
      </c>
      <c r="D9" s="110">
        <v>12835235</v>
      </c>
      <c r="E9" s="110">
        <v>12780062.970000001</v>
      </c>
      <c r="F9" s="110">
        <v>15209215.5</v>
      </c>
      <c r="G9" s="110">
        <v>10022824.130000001</v>
      </c>
      <c r="H9" s="110">
        <v>14321843.859999999</v>
      </c>
      <c r="I9" s="110">
        <v>20350000</v>
      </c>
      <c r="J9" s="110">
        <v>20416093.300000001</v>
      </c>
      <c r="K9" s="110">
        <v>19330637.59</v>
      </c>
      <c r="L9" s="110">
        <v>110020428</v>
      </c>
      <c r="M9" s="110">
        <v>2766528.07</v>
      </c>
    </row>
    <row r="10" spans="1:13">
      <c r="A10" s="27"/>
      <c r="B10" s="27"/>
      <c r="C10" s="27"/>
      <c r="D10" s="27"/>
      <c r="E10" s="27"/>
      <c r="F10" s="27"/>
      <c r="G10" s="27"/>
      <c r="H10" s="27"/>
      <c r="I10" s="27"/>
      <c r="J10" s="27"/>
      <c r="K10" s="27"/>
      <c r="L10" s="27"/>
      <c r="M10" s="111">
        <v>0</v>
      </c>
    </row>
    <row r="11" spans="1:13">
      <c r="A11" s="98" t="s">
        <v>12</v>
      </c>
      <c r="B11" s="103"/>
      <c r="C11" s="99">
        <v>208221.93</v>
      </c>
      <c r="D11" s="103"/>
      <c r="E11" s="99">
        <v>1228612.3</v>
      </c>
      <c r="F11" s="77"/>
      <c r="G11" s="101">
        <v>1887369.15</v>
      </c>
      <c r="H11" s="101">
        <v>3330980.6</v>
      </c>
      <c r="I11" s="101">
        <v>1900000</v>
      </c>
      <c r="J11" s="101">
        <v>1373009</v>
      </c>
      <c r="K11" s="101">
        <v>1000000</v>
      </c>
      <c r="L11" s="101">
        <v>10022857</v>
      </c>
      <c r="M11" s="102">
        <v>-905335.98</v>
      </c>
    </row>
    <row r="12" spans="1:13">
      <c r="A12" s="98" t="s">
        <v>15</v>
      </c>
      <c r="B12" s="103"/>
      <c r="C12" s="99">
        <v>1944169.03</v>
      </c>
      <c r="D12" s="103"/>
      <c r="E12" s="99">
        <v>4788585.8600000003</v>
      </c>
      <c r="F12" s="77"/>
      <c r="G12" s="101">
        <v>3326990.65</v>
      </c>
      <c r="H12" s="101">
        <v>5978318.4000000004</v>
      </c>
      <c r="I12" s="101">
        <v>7100500</v>
      </c>
      <c r="J12" s="101">
        <v>7100500</v>
      </c>
      <c r="K12" s="101">
        <v>7629102</v>
      </c>
      <c r="L12" s="101">
        <v>38802857</v>
      </c>
      <c r="M12" s="102">
        <v>934691.06</v>
      </c>
    </row>
  </sheetData>
  <hyperlinks>
    <hyperlink ref="D3" location="Ettevõtlusteadlikkus 2024!A1" display="Ettevõtlusteadlikkus 2024!A1" xr:uid="{3C9D503C-C712-46B6-B0A9-357FF70CAEF4}"/>
    <hyperlink ref="B4" location="Rahvusvahelistumine 2023!A1" display="Rahvusvahelistumine 2023!A1" xr:uid="{094B5ADF-DCBC-4DE0-88EC-4091AA2C953E}"/>
    <hyperlink ref="D4" location="Rahvusvahelistumine 2024!A1" display="Rahvusvahelistumine 2024!A1" xr:uid="{A4552717-020D-445F-B98B-AD55E22E2896}"/>
    <hyperlink ref="B5" location="TAI_teadlikkus 2023!A1" display="TAI_teadlikkus 2023!A1" xr:uid="{6BC2F654-9950-400B-B9E0-F0AFDDD6848E}"/>
    <hyperlink ref="D5" location="TAI_teadlikkus 2024!A1" display="TAI_teadlikkus 2024!A1" xr:uid="{48D6DB27-3DA3-4D1E-8F37-CFCB3B433EDC}"/>
    <hyperlink ref="D8" location="Innohanked 2024!A1" display="Innohanked 2024!A1" xr:uid="{C4CF01AA-A200-4B2E-A9E1-E40DB59380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31C3-EE1E-47ED-91AA-DFE16C6A75DE}">
  <dimension ref="A1:DBY28"/>
  <sheetViews>
    <sheetView showGridLines="0" zoomScale="50" zoomScaleNormal="100" workbookViewId="0">
      <pane ySplit="1" topLeftCell="A2" activePane="bottomLeft" state="frozen"/>
      <selection pane="bottomLeft" activeCell="E7" sqref="C7:E7"/>
    </sheetView>
  </sheetViews>
  <sheetFormatPr defaultColWidth="9.140625" defaultRowHeight="15"/>
  <cols>
    <col min="1" max="2" width="27.28515625" style="1" customWidth="1"/>
    <col min="3" max="4" width="73.7109375" style="9" customWidth="1"/>
    <col min="5" max="5" width="18.28515625" style="2" customWidth="1"/>
    <col min="6" max="6" width="14.28515625" style="1" customWidth="1"/>
    <col min="7" max="7" width="42.85546875" style="4" customWidth="1"/>
    <col min="8" max="8" width="14.28515625" style="4" customWidth="1"/>
    <col min="9" max="9" width="29.28515625" style="1" customWidth="1"/>
    <col min="10" max="10" width="39.140625" style="1" customWidth="1"/>
    <col min="11" max="12" width="34.28515625" style="1" customWidth="1"/>
    <col min="13" max="13" width="46.28515625" style="1" customWidth="1"/>
    <col min="14" max="14" width="34.28515625" style="1" customWidth="1"/>
    <col min="15" max="15" width="39.28515625" style="1" customWidth="1"/>
    <col min="16" max="17" width="34.28515625" style="1" customWidth="1"/>
    <col min="18" max="18" width="26.42578125" customWidth="1"/>
  </cols>
  <sheetData>
    <row r="1" spans="1:2781" s="1" customFormat="1" ht="165.75" thickBot="1">
      <c r="A1" s="31" t="s">
        <v>875</v>
      </c>
      <c r="B1" s="275"/>
      <c r="C1" s="6" t="s">
        <v>876</v>
      </c>
      <c r="D1" s="6" t="s">
        <v>590</v>
      </c>
      <c r="E1" s="10" t="s">
        <v>18</v>
      </c>
      <c r="F1" s="11" t="s">
        <v>19</v>
      </c>
      <c r="G1" s="243" t="s">
        <v>591</v>
      </c>
      <c r="H1" s="244" t="s">
        <v>22</v>
      </c>
      <c r="I1" s="241" t="s">
        <v>592</v>
      </c>
      <c r="J1" s="241" t="s">
        <v>24</v>
      </c>
      <c r="K1" s="241" t="s">
        <v>25</v>
      </c>
      <c r="L1" s="241" t="s">
        <v>26</v>
      </c>
      <c r="M1" s="241" t="s">
        <v>27</v>
      </c>
      <c r="N1" s="241" t="s">
        <v>28</v>
      </c>
      <c r="O1" s="241" t="s">
        <v>29</v>
      </c>
      <c r="P1" s="241" t="s">
        <v>30</v>
      </c>
      <c r="Q1" s="241" t="s">
        <v>31</v>
      </c>
      <c r="R1" s="245" t="s">
        <v>32</v>
      </c>
    </row>
    <row r="2" spans="1:2781" s="79" customFormat="1" ht="27" customHeight="1" thickBot="1">
      <c r="A2" s="366" t="s">
        <v>877</v>
      </c>
      <c r="B2" s="367"/>
      <c r="C2" s="368"/>
      <c r="D2" s="253" t="s">
        <v>594</v>
      </c>
      <c r="E2" s="239">
        <f>E3+E6+E8</f>
        <v>4728748</v>
      </c>
      <c r="F2" s="364"/>
      <c r="G2" s="365"/>
      <c r="H2" s="365"/>
      <c r="I2" s="365"/>
      <c r="J2" s="365"/>
      <c r="K2" s="365"/>
      <c r="L2" s="365"/>
      <c r="M2" s="365"/>
      <c r="N2" s="365"/>
      <c r="O2" s="365"/>
      <c r="P2" s="365"/>
      <c r="Q2" s="365"/>
      <c r="R2" s="365"/>
      <c r="S2" s="27"/>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row>
    <row r="3" spans="1:2781" ht="21" customHeight="1">
      <c r="A3" s="438" t="s">
        <v>878</v>
      </c>
      <c r="B3" s="439"/>
      <c r="C3" s="440"/>
      <c r="D3" s="255" t="s">
        <v>7</v>
      </c>
      <c r="E3" s="226">
        <f>SUM(E4:E5)</f>
        <v>1326073</v>
      </c>
      <c r="F3" s="47"/>
      <c r="G3" s="47"/>
      <c r="H3" s="47"/>
      <c r="I3" s="47"/>
      <c r="J3" s="47"/>
      <c r="K3" s="47"/>
      <c r="L3" s="47"/>
      <c r="M3" s="47"/>
      <c r="N3" s="47"/>
      <c r="O3" s="47"/>
      <c r="P3" s="47"/>
      <c r="Q3" s="47"/>
      <c r="R3" s="47"/>
    </row>
    <row r="4" spans="1:2781" ht="165.75">
      <c r="A4" s="53" t="s">
        <v>51</v>
      </c>
      <c r="B4" s="276" t="s">
        <v>260</v>
      </c>
      <c r="C4" s="7" t="s">
        <v>879</v>
      </c>
      <c r="D4" s="7" t="s">
        <v>880</v>
      </c>
      <c r="E4" s="139">
        <v>475000</v>
      </c>
      <c r="F4" s="7" t="s">
        <v>53</v>
      </c>
      <c r="G4" s="7" t="s">
        <v>881</v>
      </c>
      <c r="H4" s="7">
        <v>25</v>
      </c>
      <c r="I4" s="7">
        <v>3</v>
      </c>
      <c r="J4" s="13" t="s">
        <v>882</v>
      </c>
      <c r="K4" s="13" t="s">
        <v>883</v>
      </c>
      <c r="L4" s="13" t="s">
        <v>884</v>
      </c>
      <c r="M4" s="13" t="s">
        <v>885</v>
      </c>
      <c r="N4" s="13" t="s">
        <v>886</v>
      </c>
      <c r="O4" s="13" t="s">
        <v>887</v>
      </c>
      <c r="P4" s="13" t="s">
        <v>888</v>
      </c>
      <c r="Q4" s="7"/>
      <c r="R4" s="14" t="s">
        <v>889</v>
      </c>
    </row>
    <row r="5" spans="1:2781" ht="258" customHeight="1" thickBot="1">
      <c r="A5" s="53" t="s">
        <v>51</v>
      </c>
      <c r="B5" s="276" t="s">
        <v>890</v>
      </c>
      <c r="C5" s="7" t="s">
        <v>891</v>
      </c>
      <c r="D5" s="7" t="s">
        <v>892</v>
      </c>
      <c r="E5" s="139">
        <v>851073</v>
      </c>
      <c r="F5" s="7" t="s">
        <v>53</v>
      </c>
      <c r="G5" s="7" t="s">
        <v>881</v>
      </c>
      <c r="H5" s="7">
        <v>400</v>
      </c>
      <c r="I5" s="7">
        <v>3</v>
      </c>
      <c r="J5" s="13" t="s">
        <v>893</v>
      </c>
      <c r="K5" s="13" t="s">
        <v>894</v>
      </c>
      <c r="L5" s="13" t="s">
        <v>884</v>
      </c>
      <c r="M5" s="13" t="s">
        <v>895</v>
      </c>
      <c r="N5" s="13" t="s">
        <v>886</v>
      </c>
      <c r="O5" s="13" t="s">
        <v>896</v>
      </c>
      <c r="P5" s="13" t="s">
        <v>888</v>
      </c>
      <c r="Q5" s="7" t="s">
        <v>897</v>
      </c>
      <c r="R5" s="7" t="s">
        <v>898</v>
      </c>
    </row>
    <row r="6" spans="1:2781" ht="21" customHeight="1">
      <c r="A6" s="438" t="s">
        <v>899</v>
      </c>
      <c r="B6" s="439"/>
      <c r="C6" s="440"/>
      <c r="D6" s="255" t="s">
        <v>7</v>
      </c>
      <c r="E6" s="226">
        <f>SUM(E7)</f>
        <v>200000</v>
      </c>
      <c r="F6" s="47"/>
      <c r="G6" s="47"/>
      <c r="H6" s="47"/>
      <c r="I6" s="47"/>
      <c r="J6" s="47"/>
      <c r="K6" s="47"/>
      <c r="L6" s="47"/>
      <c r="M6" s="47"/>
      <c r="N6" s="47"/>
      <c r="O6" s="47"/>
      <c r="P6" s="47"/>
      <c r="Q6" s="47"/>
      <c r="R6" s="47"/>
    </row>
    <row r="7" spans="1:2781" ht="249.95" customHeight="1" thickBot="1">
      <c r="A7" s="53" t="s">
        <v>51</v>
      </c>
      <c r="B7" s="276" t="s">
        <v>260</v>
      </c>
      <c r="C7" s="357" t="s">
        <v>1030</v>
      </c>
      <c r="D7" s="357" t="s">
        <v>900</v>
      </c>
      <c r="E7" s="358">
        <v>200000</v>
      </c>
      <c r="F7" s="8" t="s">
        <v>53</v>
      </c>
      <c r="G7" s="8" t="s">
        <v>881</v>
      </c>
      <c r="H7" s="8" t="s">
        <v>679</v>
      </c>
      <c r="I7" s="7">
        <v>3</v>
      </c>
      <c r="J7" s="13" t="s">
        <v>901</v>
      </c>
      <c r="K7" s="13" t="s">
        <v>902</v>
      </c>
      <c r="L7" s="13" t="s">
        <v>884</v>
      </c>
      <c r="M7" s="13" t="s">
        <v>903</v>
      </c>
      <c r="N7" s="13" t="s">
        <v>904</v>
      </c>
      <c r="O7" s="13" t="s">
        <v>905</v>
      </c>
      <c r="P7" s="13" t="s">
        <v>906</v>
      </c>
      <c r="Q7" s="8" t="s">
        <v>897</v>
      </c>
      <c r="R7" s="15" t="s">
        <v>898</v>
      </c>
    </row>
    <row r="8" spans="1:2781" ht="21" customHeight="1">
      <c r="A8" s="438" t="s">
        <v>907</v>
      </c>
      <c r="B8" s="439"/>
      <c r="C8" s="440"/>
      <c r="D8" s="255" t="s">
        <v>7</v>
      </c>
      <c r="E8" s="226">
        <f>SUM(E9:E17)</f>
        <v>3202675</v>
      </c>
      <c r="F8" s="47"/>
      <c r="G8" s="47"/>
      <c r="H8" s="47"/>
      <c r="I8" s="47"/>
      <c r="J8" s="47"/>
      <c r="K8" s="47"/>
      <c r="L8" s="47"/>
      <c r="M8" s="47"/>
      <c r="N8" s="47"/>
      <c r="O8" s="47"/>
      <c r="P8" s="47"/>
      <c r="Q8" s="47"/>
      <c r="R8" s="47"/>
    </row>
    <row r="9" spans="1:2781" s="3" customFormat="1" ht="150">
      <c r="A9" s="12" t="s">
        <v>90</v>
      </c>
      <c r="B9" s="276" t="s">
        <v>260</v>
      </c>
      <c r="C9" s="118" t="s">
        <v>908</v>
      </c>
      <c r="D9" s="464" t="s">
        <v>909</v>
      </c>
      <c r="E9" s="473">
        <v>2866275</v>
      </c>
      <c r="F9" s="464" t="s">
        <v>53</v>
      </c>
      <c r="G9" s="464" t="s">
        <v>881</v>
      </c>
      <c r="H9" s="464">
        <f>22*10</f>
        <v>220</v>
      </c>
      <c r="I9" s="464">
        <v>3</v>
      </c>
      <c r="J9" s="464" t="s">
        <v>910</v>
      </c>
      <c r="K9" s="464" t="s">
        <v>911</v>
      </c>
      <c r="L9" s="470" t="s">
        <v>884</v>
      </c>
      <c r="M9" s="464" t="s">
        <v>912</v>
      </c>
      <c r="N9" s="464" t="s">
        <v>149</v>
      </c>
      <c r="O9" s="464" t="s">
        <v>149</v>
      </c>
      <c r="P9" s="464" t="s">
        <v>913</v>
      </c>
      <c r="Q9" s="464" t="s">
        <v>897</v>
      </c>
      <c r="R9" s="467" t="s">
        <v>914</v>
      </c>
    </row>
    <row r="10" spans="1:2781" s="3" customFormat="1" ht="75">
      <c r="A10" s="12" t="s">
        <v>915</v>
      </c>
      <c r="B10" s="276" t="s">
        <v>260</v>
      </c>
      <c r="C10" s="118" t="s">
        <v>916</v>
      </c>
      <c r="D10" s="465"/>
      <c r="E10" s="474"/>
      <c r="F10" s="465"/>
      <c r="G10" s="465"/>
      <c r="H10" s="465"/>
      <c r="I10" s="465"/>
      <c r="J10" s="465"/>
      <c r="K10" s="465"/>
      <c r="L10" s="471"/>
      <c r="M10" s="465"/>
      <c r="N10" s="465"/>
      <c r="O10" s="465"/>
      <c r="P10" s="465"/>
      <c r="Q10" s="465"/>
      <c r="R10" s="468"/>
    </row>
    <row r="11" spans="1:2781" s="3" customFormat="1" ht="135">
      <c r="A11" s="12" t="s">
        <v>917</v>
      </c>
      <c r="B11" s="276" t="s">
        <v>260</v>
      </c>
      <c r="C11" s="118" t="s">
        <v>918</v>
      </c>
      <c r="D11" s="465"/>
      <c r="E11" s="474"/>
      <c r="F11" s="465"/>
      <c r="G11" s="465"/>
      <c r="H11" s="465"/>
      <c r="I11" s="465"/>
      <c r="J11" s="465"/>
      <c r="K11" s="465"/>
      <c r="L11" s="471"/>
      <c r="M11" s="465"/>
      <c r="N11" s="465"/>
      <c r="O11" s="465"/>
      <c r="P11" s="465"/>
      <c r="Q11" s="465"/>
      <c r="R11" s="468"/>
    </row>
    <row r="12" spans="1:2781" s="3" customFormat="1" ht="60">
      <c r="A12" s="12" t="s">
        <v>919</v>
      </c>
      <c r="B12" s="276" t="s">
        <v>260</v>
      </c>
      <c r="C12" s="118" t="s">
        <v>920</v>
      </c>
      <c r="D12" s="465"/>
      <c r="E12" s="474"/>
      <c r="F12" s="465"/>
      <c r="G12" s="465"/>
      <c r="H12" s="465"/>
      <c r="I12" s="465"/>
      <c r="J12" s="465"/>
      <c r="K12" s="465"/>
      <c r="L12" s="471"/>
      <c r="M12" s="465"/>
      <c r="N12" s="465"/>
      <c r="O12" s="465"/>
      <c r="P12" s="465"/>
      <c r="Q12" s="465"/>
      <c r="R12" s="468"/>
    </row>
    <row r="13" spans="1:2781" s="3" customFormat="1" ht="30">
      <c r="A13" s="12" t="s">
        <v>921</v>
      </c>
      <c r="B13" s="276" t="s">
        <v>260</v>
      </c>
      <c r="C13" s="118" t="s">
        <v>922</v>
      </c>
      <c r="D13" s="465"/>
      <c r="E13" s="474"/>
      <c r="F13" s="465"/>
      <c r="G13" s="465"/>
      <c r="H13" s="465"/>
      <c r="I13" s="465"/>
      <c r="J13" s="465"/>
      <c r="K13" s="465"/>
      <c r="L13" s="471"/>
      <c r="M13" s="465"/>
      <c r="N13" s="465"/>
      <c r="O13" s="465"/>
      <c r="P13" s="465"/>
      <c r="Q13" s="465"/>
      <c r="R13" s="468"/>
    </row>
    <row r="14" spans="1:2781" s="3" customFormat="1" ht="30">
      <c r="A14" s="12" t="s">
        <v>923</v>
      </c>
      <c r="B14" s="276" t="s">
        <v>260</v>
      </c>
      <c r="C14" s="118" t="s">
        <v>924</v>
      </c>
      <c r="D14" s="465"/>
      <c r="E14" s="474"/>
      <c r="F14" s="465"/>
      <c r="G14" s="465"/>
      <c r="H14" s="465"/>
      <c r="I14" s="465"/>
      <c r="J14" s="465"/>
      <c r="K14" s="465"/>
      <c r="L14" s="471"/>
      <c r="M14" s="465"/>
      <c r="N14" s="465"/>
      <c r="O14" s="465"/>
      <c r="P14" s="465"/>
      <c r="Q14" s="465"/>
      <c r="R14" s="468"/>
    </row>
    <row r="15" spans="1:2781" s="3" customFormat="1" ht="45">
      <c r="A15" s="12" t="s">
        <v>925</v>
      </c>
      <c r="B15" s="276" t="s">
        <v>260</v>
      </c>
      <c r="C15" s="118" t="s">
        <v>926</v>
      </c>
      <c r="D15" s="466"/>
      <c r="E15" s="475"/>
      <c r="F15" s="466"/>
      <c r="G15" s="466"/>
      <c r="H15" s="466"/>
      <c r="I15" s="466"/>
      <c r="J15" s="466"/>
      <c r="K15" s="466"/>
      <c r="L15" s="472"/>
      <c r="M15" s="466"/>
      <c r="N15" s="466"/>
      <c r="O15" s="466"/>
      <c r="P15" s="466"/>
      <c r="Q15" s="466"/>
      <c r="R15" s="469"/>
    </row>
    <row r="16" spans="1:2781" ht="151.35" customHeight="1">
      <c r="A16" s="12" t="s">
        <v>921</v>
      </c>
      <c r="B16" s="276" t="s">
        <v>260</v>
      </c>
      <c r="C16" s="117" t="s">
        <v>927</v>
      </c>
      <c r="D16" s="16" t="s">
        <v>928</v>
      </c>
      <c r="E16" s="139">
        <v>90000</v>
      </c>
      <c r="F16" s="7" t="s">
        <v>53</v>
      </c>
      <c r="G16" s="7" t="s">
        <v>881</v>
      </c>
      <c r="H16" s="7">
        <v>100</v>
      </c>
      <c r="I16" s="7">
        <v>3</v>
      </c>
      <c r="J16" s="13" t="s">
        <v>929</v>
      </c>
      <c r="K16" s="13" t="s">
        <v>930</v>
      </c>
      <c r="L16" s="13" t="s">
        <v>884</v>
      </c>
      <c r="M16" s="13" t="s">
        <v>931</v>
      </c>
      <c r="N16" s="13" t="s">
        <v>904</v>
      </c>
      <c r="O16" s="17" t="s">
        <v>932</v>
      </c>
      <c r="P16" s="17" t="s">
        <v>913</v>
      </c>
      <c r="Q16" s="7" t="s">
        <v>933</v>
      </c>
      <c r="R16" s="14" t="s">
        <v>898</v>
      </c>
    </row>
    <row r="17" spans="1:18" ht="101.1" customHeight="1" thickBot="1">
      <c r="A17" s="53" t="s">
        <v>51</v>
      </c>
      <c r="B17" s="276" t="s">
        <v>260</v>
      </c>
      <c r="C17" s="7" t="s">
        <v>934</v>
      </c>
      <c r="D17" s="18" t="s">
        <v>935</v>
      </c>
      <c r="E17" s="139">
        <v>246400</v>
      </c>
      <c r="F17" s="7" t="s">
        <v>53</v>
      </c>
      <c r="G17" s="7" t="s">
        <v>936</v>
      </c>
      <c r="H17" s="7" t="s">
        <v>679</v>
      </c>
      <c r="I17" s="7">
        <v>3</v>
      </c>
      <c r="J17" s="7" t="s">
        <v>937</v>
      </c>
      <c r="K17" s="7" t="s">
        <v>938</v>
      </c>
      <c r="L17" s="7" t="s">
        <v>939</v>
      </c>
      <c r="M17" s="7" t="s">
        <v>149</v>
      </c>
      <c r="N17" s="7" t="s">
        <v>149</v>
      </c>
      <c r="O17" s="7" t="s">
        <v>940</v>
      </c>
      <c r="P17" s="7" t="s">
        <v>913</v>
      </c>
      <c r="Q17" s="7" t="s">
        <v>941</v>
      </c>
      <c r="R17" s="14" t="s">
        <v>942</v>
      </c>
    </row>
    <row r="18" spans="1:18" ht="21" customHeight="1">
      <c r="A18" s="438" t="s">
        <v>943</v>
      </c>
      <c r="B18" s="439"/>
      <c r="C18" s="440"/>
      <c r="D18" s="255" t="s">
        <v>7</v>
      </c>
      <c r="E18" s="226">
        <f>SUM(E19:E20)</f>
        <v>450000</v>
      </c>
      <c r="F18" s="47"/>
      <c r="G18" s="47"/>
      <c r="H18" s="47"/>
      <c r="I18" s="47"/>
      <c r="J18" s="47"/>
      <c r="K18" s="47"/>
      <c r="L18" s="47"/>
      <c r="M18" s="47"/>
      <c r="N18" s="47"/>
      <c r="O18" s="47"/>
      <c r="P18" s="47"/>
      <c r="Q18" s="47"/>
      <c r="R18" s="47"/>
    </row>
    <row r="19" spans="1:18" ht="131.25" customHeight="1">
      <c r="A19" s="161" t="s">
        <v>51</v>
      </c>
      <c r="B19" s="161" t="s">
        <v>944</v>
      </c>
      <c r="C19" s="280" t="s">
        <v>945</v>
      </c>
      <c r="D19" s="279" t="s">
        <v>946</v>
      </c>
      <c r="E19" s="22">
        <v>391300</v>
      </c>
      <c r="F19" s="20" t="s">
        <v>53</v>
      </c>
      <c r="G19" s="26">
        <v>4</v>
      </c>
      <c r="H19" s="20" t="s">
        <v>679</v>
      </c>
      <c r="I19" s="20">
        <v>3</v>
      </c>
      <c r="J19" s="20" t="s">
        <v>947</v>
      </c>
      <c r="K19" s="20" t="s">
        <v>948</v>
      </c>
      <c r="L19" s="20" t="s">
        <v>949</v>
      </c>
      <c r="M19" s="20" t="s">
        <v>950</v>
      </c>
      <c r="N19" s="20" t="s">
        <v>951</v>
      </c>
      <c r="O19" s="20" t="s">
        <v>952</v>
      </c>
      <c r="P19" s="20" t="s">
        <v>149</v>
      </c>
      <c r="Q19" s="21"/>
      <c r="R19" s="19" t="s">
        <v>898</v>
      </c>
    </row>
    <row r="20" spans="1:18" ht="15.75" thickBot="1">
      <c r="A20" s="458"/>
      <c r="B20" s="459"/>
      <c r="C20" s="460"/>
      <c r="D20" s="20" t="s">
        <v>953</v>
      </c>
      <c r="E20" s="277">
        <v>58700</v>
      </c>
      <c r="F20" s="461"/>
      <c r="G20" s="462"/>
      <c r="H20" s="462"/>
      <c r="I20" s="462"/>
      <c r="J20" s="462"/>
      <c r="K20" s="462"/>
      <c r="L20" s="462"/>
      <c r="M20" s="462"/>
      <c r="N20" s="462"/>
      <c r="O20" s="462"/>
      <c r="P20" s="462"/>
      <c r="Q20" s="462"/>
      <c r="R20" s="463"/>
    </row>
    <row r="21" spans="1:18" ht="27" customHeight="1" thickBot="1">
      <c r="A21" s="366" t="s">
        <v>659</v>
      </c>
      <c r="B21" s="367"/>
      <c r="C21" s="368"/>
      <c r="D21" s="253" t="s">
        <v>594</v>
      </c>
      <c r="E21" s="232">
        <f>SUM(E22:E24)</f>
        <v>3161397</v>
      </c>
      <c r="F21" s="232"/>
      <c r="G21" s="364"/>
      <c r="H21" s="365"/>
      <c r="I21" s="365"/>
      <c r="J21" s="365"/>
      <c r="K21" s="365"/>
      <c r="L21" s="365"/>
      <c r="M21" s="365"/>
      <c r="N21" s="365"/>
      <c r="O21" s="365"/>
      <c r="P21" s="365"/>
      <c r="Q21" s="365"/>
      <c r="R21" s="365"/>
    </row>
    <row r="22" spans="1:18" s="3" customFormat="1" ht="45">
      <c r="A22" s="452" t="s">
        <v>897</v>
      </c>
      <c r="B22" s="453"/>
      <c r="C22" s="24" t="s">
        <v>954</v>
      </c>
      <c r="D22" s="7" t="s">
        <v>236</v>
      </c>
      <c r="E22" s="140">
        <v>50000</v>
      </c>
      <c r="F22" s="7" t="s">
        <v>53</v>
      </c>
      <c r="G22" s="7" t="s">
        <v>955</v>
      </c>
      <c r="H22" s="7" t="s">
        <v>679</v>
      </c>
      <c r="I22" s="7">
        <v>3</v>
      </c>
      <c r="J22" s="7" t="s">
        <v>149</v>
      </c>
      <c r="K22" s="7" t="s">
        <v>948</v>
      </c>
      <c r="L22" s="7" t="s">
        <v>956</v>
      </c>
      <c r="M22" s="7" t="s">
        <v>957</v>
      </c>
      <c r="N22" s="7" t="s">
        <v>951</v>
      </c>
      <c r="O22" s="7" t="s">
        <v>149</v>
      </c>
      <c r="P22" s="7" t="s">
        <v>149</v>
      </c>
      <c r="Q22" s="7" t="s">
        <v>897</v>
      </c>
      <c r="R22" s="14" t="s">
        <v>898</v>
      </c>
    </row>
    <row r="23" spans="1:18" s="3" customFormat="1" ht="60">
      <c r="A23" s="454"/>
      <c r="B23" s="455"/>
      <c r="C23" s="276" t="s">
        <v>958</v>
      </c>
      <c r="D23" s="278" t="s">
        <v>959</v>
      </c>
      <c r="E23" s="25">
        <v>2654905</v>
      </c>
      <c r="F23" s="7"/>
      <c r="G23" s="7"/>
      <c r="H23" s="7"/>
      <c r="I23" s="7"/>
      <c r="J23" s="7"/>
      <c r="K23" s="7"/>
      <c r="L23" s="7"/>
      <c r="M23" s="7"/>
      <c r="N23" s="7"/>
      <c r="O23" s="7"/>
      <c r="P23" s="7"/>
      <c r="Q23" s="7"/>
      <c r="R23" s="14"/>
    </row>
    <row r="24" spans="1:18" ht="30.75" thickBot="1">
      <c r="A24" s="456"/>
      <c r="B24" s="457"/>
      <c r="C24" s="23" t="s">
        <v>665</v>
      </c>
      <c r="D24" s="7" t="s">
        <v>960</v>
      </c>
      <c r="E24" s="25">
        <v>456492</v>
      </c>
      <c r="F24" s="7" t="s">
        <v>53</v>
      </c>
      <c r="G24" s="7" t="s">
        <v>955</v>
      </c>
      <c r="H24" s="7" t="s">
        <v>679</v>
      </c>
      <c r="I24" s="7">
        <v>3</v>
      </c>
      <c r="J24" s="7" t="s">
        <v>149</v>
      </c>
      <c r="K24" s="7" t="s">
        <v>948</v>
      </c>
      <c r="L24" s="7" t="s">
        <v>149</v>
      </c>
      <c r="M24" s="7" t="s">
        <v>149</v>
      </c>
      <c r="N24" s="7" t="s">
        <v>149</v>
      </c>
      <c r="O24" s="7" t="s">
        <v>149</v>
      </c>
      <c r="P24" s="7" t="s">
        <v>149</v>
      </c>
      <c r="Q24" s="7" t="s">
        <v>897</v>
      </c>
      <c r="R24" s="14" t="s">
        <v>898</v>
      </c>
    </row>
    <row r="25" spans="1:18" ht="27" customHeight="1" thickBot="1">
      <c r="A25" s="366" t="s">
        <v>961</v>
      </c>
      <c r="B25" s="367"/>
      <c r="C25" s="368"/>
      <c r="D25" s="253" t="s">
        <v>594</v>
      </c>
      <c r="E25" s="232">
        <f>E21+E2</f>
        <v>7890145</v>
      </c>
      <c r="F25" s="232"/>
      <c r="G25" s="364"/>
      <c r="H25" s="365"/>
      <c r="I25" s="365"/>
      <c r="J25" s="365"/>
      <c r="K25" s="365"/>
      <c r="L25" s="365"/>
      <c r="M25" s="365"/>
      <c r="N25" s="365"/>
      <c r="O25" s="365"/>
      <c r="P25" s="365"/>
      <c r="Q25" s="365"/>
      <c r="R25" s="365"/>
    </row>
    <row r="26" spans="1:18">
      <c r="C26" s="116"/>
      <c r="D26" s="116"/>
      <c r="G26" s="5"/>
    </row>
    <row r="28" spans="1:18" s="1" customFormat="1">
      <c r="C28" s="9"/>
      <c r="D28" s="9"/>
      <c r="E28" s="2"/>
      <c r="F28" s="2"/>
      <c r="G28" s="4"/>
      <c r="H28" s="4"/>
      <c r="R28"/>
    </row>
  </sheetData>
  <mergeCells count="28">
    <mergeCell ref="F9:F15"/>
    <mergeCell ref="G9:G15"/>
    <mergeCell ref="H9:H15"/>
    <mergeCell ref="I9:I15"/>
    <mergeCell ref="D9:D15"/>
    <mergeCell ref="E9:E15"/>
    <mergeCell ref="A2:C2"/>
    <mergeCell ref="F2:R2"/>
    <mergeCell ref="A3:C3"/>
    <mergeCell ref="A6:C6"/>
    <mergeCell ref="A8:C8"/>
    <mergeCell ref="P9:P15"/>
    <mergeCell ref="Q9:Q15"/>
    <mergeCell ref="R9:R15"/>
    <mergeCell ref="J9:J15"/>
    <mergeCell ref="K9:K15"/>
    <mergeCell ref="L9:L15"/>
    <mergeCell ref="M9:M15"/>
    <mergeCell ref="N9:N15"/>
    <mergeCell ref="O9:O15"/>
    <mergeCell ref="A18:C18"/>
    <mergeCell ref="A21:C21"/>
    <mergeCell ref="G21:R21"/>
    <mergeCell ref="G25:R25"/>
    <mergeCell ref="A22:B24"/>
    <mergeCell ref="A20:C20"/>
    <mergeCell ref="F20:R20"/>
    <mergeCell ref="A25:C25"/>
  </mergeCells>
  <dataValidations count="2">
    <dataValidation type="list" allowBlank="1" showInputMessage="1" showErrorMessage="1" sqref="I4:I5 I7 I9 I16:I17 J21 J25" xr:uid="{C15FB79B-3842-4359-BE85-D472C1B98E92}">
      <formula1>"1,2,3,1 2,1 3, 2 3, 1 2 3"</formula1>
    </dataValidation>
    <dataValidation type="list" allowBlank="1" showInputMessage="1" showErrorMessage="1" sqref="G21 G25" xr:uid="{46368B80-BAB5-E54A-89C8-EA910E566E6A}">
      <formula1>"uus, jätkuv, lõppev"</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D0E1A-8907-CF43-B03C-8EA536AD3CCA}">
  <dimension ref="A1:K34"/>
  <sheetViews>
    <sheetView showGridLines="0" zoomScale="50" zoomScaleNormal="80" workbookViewId="0">
      <pane ySplit="1" topLeftCell="A2" activePane="bottomLeft" state="frozen"/>
      <selection pane="bottomLeft" activeCell="J1" sqref="J1"/>
    </sheetView>
  </sheetViews>
  <sheetFormatPr defaultColWidth="9.140625" defaultRowHeight="15"/>
  <cols>
    <col min="1" max="1" width="27.140625" style="127" customWidth="1"/>
    <col min="2" max="2" width="39.140625" style="127" customWidth="1"/>
    <col min="3" max="3" width="35.85546875" style="127" customWidth="1"/>
    <col min="4" max="4" width="68.140625" style="127" customWidth="1"/>
    <col min="5" max="5" width="18.140625" style="322" customWidth="1"/>
    <col min="6" max="6" width="59.28515625" style="135" customWidth="1"/>
    <col min="7" max="7" width="98.28515625" style="135" customWidth="1"/>
    <col min="8" max="8" width="52.140625" style="135" customWidth="1"/>
    <col min="9" max="9" width="17.85546875" style="135" customWidth="1"/>
    <col min="10" max="10" width="33.42578125" style="135" customWidth="1"/>
    <col min="11" max="11" width="50.42578125" style="127" customWidth="1"/>
    <col min="12" max="14" width="9.140625" style="130"/>
    <col min="15" max="15" width="89.28515625" style="130" customWidth="1"/>
    <col min="16" max="16384" width="9.140625" style="130"/>
  </cols>
  <sheetData>
    <row r="1" spans="1:11" s="9" customFormat="1" ht="61.7" customHeight="1" thickBot="1">
      <c r="A1" s="309" t="s">
        <v>962</v>
      </c>
      <c r="B1" s="310" t="s">
        <v>588</v>
      </c>
      <c r="C1" s="311" t="s">
        <v>963</v>
      </c>
      <c r="D1" s="323" t="s">
        <v>964</v>
      </c>
      <c r="E1" s="312" t="s">
        <v>965</v>
      </c>
      <c r="F1" s="323" t="s">
        <v>966</v>
      </c>
      <c r="G1" s="323" t="s">
        <v>967</v>
      </c>
      <c r="H1" s="323" t="s">
        <v>20</v>
      </c>
      <c r="I1" s="323" t="s">
        <v>968</v>
      </c>
      <c r="J1" s="323" t="s">
        <v>969</v>
      </c>
      <c r="K1" s="311" t="s">
        <v>970</v>
      </c>
    </row>
    <row r="2" spans="1:11" s="128" customFormat="1" ht="30" customHeight="1" thickBot="1">
      <c r="A2" s="366" t="s">
        <v>971</v>
      </c>
      <c r="B2" s="367"/>
      <c r="C2" s="367"/>
      <c r="D2" s="282" t="s">
        <v>594</v>
      </c>
      <c r="E2" s="313">
        <f>E3+E7+E27</f>
        <v>5159500</v>
      </c>
      <c r="F2" s="281"/>
      <c r="G2" s="281"/>
      <c r="H2" s="281"/>
      <c r="I2" s="281"/>
      <c r="J2" s="281"/>
      <c r="K2" s="281"/>
    </row>
    <row r="3" spans="1:11" s="128" customFormat="1" ht="57.95" customHeight="1">
      <c r="A3" s="438" t="s">
        <v>972</v>
      </c>
      <c r="B3" s="439"/>
      <c r="C3" s="439"/>
      <c r="D3" s="255" t="s">
        <v>7</v>
      </c>
      <c r="E3" s="314">
        <f>SUM(E4:E6)</f>
        <v>250000</v>
      </c>
      <c r="F3" s="226"/>
      <c r="G3" s="226"/>
      <c r="H3" s="226"/>
      <c r="I3" s="226"/>
      <c r="J3" s="226"/>
      <c r="K3" s="226"/>
    </row>
    <row r="4" spans="1:11" s="128" customFormat="1" ht="135">
      <c r="A4" s="505" t="s">
        <v>973</v>
      </c>
      <c r="B4" s="284" t="s">
        <v>259</v>
      </c>
      <c r="C4" s="284" t="s">
        <v>974</v>
      </c>
      <c r="D4" s="283" t="s">
        <v>975</v>
      </c>
      <c r="E4" s="315">
        <v>100000</v>
      </c>
      <c r="F4" s="284" t="s">
        <v>976</v>
      </c>
      <c r="G4" s="284" t="s">
        <v>977</v>
      </c>
      <c r="H4" s="284" t="s">
        <v>978</v>
      </c>
      <c r="I4" s="284" t="s">
        <v>979</v>
      </c>
      <c r="J4" s="284" t="s">
        <v>980</v>
      </c>
      <c r="K4" s="284" t="s">
        <v>981</v>
      </c>
    </row>
    <row r="5" spans="1:11" s="128" customFormat="1" ht="135">
      <c r="A5" s="506"/>
      <c r="B5" s="284" t="s">
        <v>259</v>
      </c>
      <c r="C5" s="284" t="s">
        <v>982</v>
      </c>
      <c r="D5" s="283" t="s">
        <v>983</v>
      </c>
      <c r="E5" s="315">
        <v>150000</v>
      </c>
      <c r="F5" s="284" t="s">
        <v>984</v>
      </c>
      <c r="G5" s="284" t="s">
        <v>985</v>
      </c>
      <c r="H5" s="284" t="s">
        <v>986</v>
      </c>
      <c r="I5" s="284" t="s">
        <v>979</v>
      </c>
      <c r="J5" s="284" t="s">
        <v>987</v>
      </c>
      <c r="K5" s="284" t="s">
        <v>981</v>
      </c>
    </row>
    <row r="6" spans="1:11" s="128" customFormat="1" ht="30.75" thickBot="1">
      <c r="A6" s="285" t="s">
        <v>988</v>
      </c>
      <c r="B6" s="286" t="s">
        <v>259</v>
      </c>
      <c r="C6" s="287" t="s">
        <v>989</v>
      </c>
      <c r="D6" s="316" t="s">
        <v>990</v>
      </c>
      <c r="E6" s="317">
        <v>0</v>
      </c>
      <c r="F6" s="287"/>
      <c r="G6" s="287"/>
      <c r="H6" s="287"/>
      <c r="I6" s="287" t="s">
        <v>991</v>
      </c>
      <c r="J6" s="287"/>
      <c r="K6" s="287"/>
    </row>
    <row r="7" spans="1:11" s="128" customFormat="1" ht="45.6" customHeight="1">
      <c r="A7" s="438" t="s">
        <v>992</v>
      </c>
      <c r="B7" s="439"/>
      <c r="C7" s="439"/>
      <c r="D7" s="255" t="s">
        <v>7</v>
      </c>
      <c r="E7" s="314">
        <f>SUM(E8:E26)</f>
        <v>4459500</v>
      </c>
      <c r="F7" s="226"/>
      <c r="G7" s="226"/>
      <c r="H7" s="226"/>
      <c r="I7" s="226"/>
      <c r="J7" s="226"/>
      <c r="K7" s="226"/>
    </row>
    <row r="8" spans="1:11" ht="24" customHeight="1">
      <c r="A8" s="507" t="s">
        <v>973</v>
      </c>
      <c r="B8" s="510" t="s">
        <v>259</v>
      </c>
      <c r="C8" s="513" t="s">
        <v>993</v>
      </c>
      <c r="D8" s="497" t="s">
        <v>994</v>
      </c>
      <c r="E8" s="500">
        <v>3409500</v>
      </c>
      <c r="F8" s="476" t="s">
        <v>995</v>
      </c>
      <c r="G8" s="435" t="s">
        <v>996</v>
      </c>
      <c r="H8" s="435" t="s">
        <v>997</v>
      </c>
      <c r="I8" s="435" t="s">
        <v>979</v>
      </c>
      <c r="J8" s="435" t="s">
        <v>998</v>
      </c>
      <c r="K8" s="476" t="s">
        <v>999</v>
      </c>
    </row>
    <row r="9" spans="1:11">
      <c r="A9" s="508"/>
      <c r="B9" s="511"/>
      <c r="C9" s="514"/>
      <c r="D9" s="498"/>
      <c r="E9" s="501"/>
      <c r="F9" s="477"/>
      <c r="G9" s="436"/>
      <c r="H9" s="503"/>
      <c r="I9" s="436"/>
      <c r="J9" s="436"/>
      <c r="K9" s="477"/>
    </row>
    <row r="10" spans="1:11">
      <c r="A10" s="508"/>
      <c r="B10" s="511"/>
      <c r="C10" s="514"/>
      <c r="D10" s="498"/>
      <c r="E10" s="501"/>
      <c r="F10" s="477"/>
      <c r="G10" s="436"/>
      <c r="H10" s="503"/>
      <c r="I10" s="436"/>
      <c r="J10" s="436"/>
      <c r="K10" s="477"/>
    </row>
    <row r="11" spans="1:11">
      <c r="A11" s="508"/>
      <c r="B11" s="511"/>
      <c r="C11" s="514"/>
      <c r="D11" s="498"/>
      <c r="E11" s="501"/>
      <c r="F11" s="477"/>
      <c r="G11" s="436"/>
      <c r="H11" s="503"/>
      <c r="I11" s="436"/>
      <c r="J11" s="436"/>
      <c r="K11" s="477"/>
    </row>
    <row r="12" spans="1:11">
      <c r="A12" s="508"/>
      <c r="B12" s="511"/>
      <c r="C12" s="514"/>
      <c r="D12" s="498"/>
      <c r="E12" s="501"/>
      <c r="F12" s="477"/>
      <c r="G12" s="436"/>
      <c r="H12" s="503"/>
      <c r="I12" s="436"/>
      <c r="J12" s="436"/>
      <c r="K12" s="477"/>
    </row>
    <row r="13" spans="1:11">
      <c r="A13" s="508"/>
      <c r="B13" s="511"/>
      <c r="C13" s="514"/>
      <c r="D13" s="498"/>
      <c r="E13" s="501"/>
      <c r="F13" s="477"/>
      <c r="G13" s="436"/>
      <c r="H13" s="503"/>
      <c r="I13" s="436"/>
      <c r="J13" s="436"/>
      <c r="K13" s="477"/>
    </row>
    <row r="14" spans="1:11">
      <c r="A14" s="508"/>
      <c r="B14" s="511"/>
      <c r="C14" s="514"/>
      <c r="D14" s="498"/>
      <c r="E14" s="501"/>
      <c r="F14" s="477"/>
      <c r="G14" s="436"/>
      <c r="H14" s="503"/>
      <c r="I14" s="436"/>
      <c r="J14" s="436"/>
      <c r="K14" s="477"/>
    </row>
    <row r="15" spans="1:11">
      <c r="A15" s="508"/>
      <c r="B15" s="511"/>
      <c r="C15" s="514"/>
      <c r="D15" s="498"/>
      <c r="E15" s="501"/>
      <c r="F15" s="477"/>
      <c r="G15" s="436"/>
      <c r="H15" s="503"/>
      <c r="I15" s="436"/>
      <c r="J15" s="436"/>
      <c r="K15" s="477"/>
    </row>
    <row r="16" spans="1:11">
      <c r="A16" s="508"/>
      <c r="B16" s="511"/>
      <c r="C16" s="514"/>
      <c r="D16" s="498"/>
      <c r="E16" s="501"/>
      <c r="F16" s="477"/>
      <c r="G16" s="436"/>
      <c r="H16" s="503"/>
      <c r="I16" s="436"/>
      <c r="J16" s="436"/>
      <c r="K16" s="477"/>
    </row>
    <row r="17" spans="1:11">
      <c r="A17" s="508"/>
      <c r="B17" s="511"/>
      <c r="C17" s="514"/>
      <c r="D17" s="498"/>
      <c r="E17" s="501"/>
      <c r="F17" s="477"/>
      <c r="G17" s="436"/>
      <c r="H17" s="503"/>
      <c r="I17" s="436"/>
      <c r="J17" s="436"/>
      <c r="K17" s="477"/>
    </row>
    <row r="18" spans="1:11">
      <c r="A18" s="508"/>
      <c r="B18" s="511"/>
      <c r="C18" s="514"/>
      <c r="D18" s="498"/>
      <c r="E18" s="501"/>
      <c r="F18" s="477"/>
      <c r="G18" s="436"/>
      <c r="H18" s="503"/>
      <c r="I18" s="436"/>
      <c r="J18" s="436"/>
      <c r="K18" s="477"/>
    </row>
    <row r="19" spans="1:11">
      <c r="A19" s="508"/>
      <c r="B19" s="511"/>
      <c r="C19" s="514"/>
      <c r="D19" s="498"/>
      <c r="E19" s="501"/>
      <c r="F19" s="477"/>
      <c r="G19" s="436"/>
      <c r="H19" s="503"/>
      <c r="I19" s="436"/>
      <c r="J19" s="436"/>
      <c r="K19" s="477"/>
    </row>
    <row r="20" spans="1:11">
      <c r="A20" s="508"/>
      <c r="B20" s="511"/>
      <c r="C20" s="514"/>
      <c r="D20" s="498"/>
      <c r="E20" s="501"/>
      <c r="F20" s="477"/>
      <c r="G20" s="436"/>
      <c r="H20" s="503"/>
      <c r="I20" s="436"/>
      <c r="J20" s="436"/>
      <c r="K20" s="477"/>
    </row>
    <row r="21" spans="1:11">
      <c r="A21" s="508"/>
      <c r="B21" s="511"/>
      <c r="C21" s="514"/>
      <c r="D21" s="498"/>
      <c r="E21" s="501"/>
      <c r="F21" s="477"/>
      <c r="G21" s="436"/>
      <c r="H21" s="503"/>
      <c r="I21" s="436"/>
      <c r="J21" s="436"/>
      <c r="K21" s="477"/>
    </row>
    <row r="22" spans="1:11">
      <c r="A22" s="508"/>
      <c r="B22" s="511"/>
      <c r="C22" s="514"/>
      <c r="D22" s="498"/>
      <c r="E22" s="501"/>
      <c r="F22" s="477"/>
      <c r="G22" s="436"/>
      <c r="H22" s="503"/>
      <c r="I22" s="436"/>
      <c r="J22" s="436"/>
      <c r="K22" s="477"/>
    </row>
    <row r="23" spans="1:11">
      <c r="A23" s="508"/>
      <c r="B23" s="511"/>
      <c r="C23" s="514"/>
      <c r="D23" s="498"/>
      <c r="E23" s="501"/>
      <c r="F23" s="477"/>
      <c r="G23" s="436"/>
      <c r="H23" s="503"/>
      <c r="I23" s="436"/>
      <c r="J23" s="436"/>
      <c r="K23" s="477"/>
    </row>
    <row r="24" spans="1:11" ht="90.6" customHeight="1">
      <c r="A24" s="508"/>
      <c r="B24" s="512"/>
      <c r="C24" s="515"/>
      <c r="D24" s="499"/>
      <c r="E24" s="502"/>
      <c r="F24" s="478"/>
      <c r="G24" s="437"/>
      <c r="H24" s="504"/>
      <c r="I24" s="437"/>
      <c r="J24" s="437"/>
      <c r="K24" s="478"/>
    </row>
    <row r="25" spans="1:11" ht="210.6" customHeight="1">
      <c r="A25" s="508"/>
      <c r="B25" s="284" t="s">
        <v>259</v>
      </c>
      <c r="C25" s="308" t="s">
        <v>1000</v>
      </c>
      <c r="D25" s="129" t="s">
        <v>1001</v>
      </c>
      <c r="E25" s="318">
        <v>850000</v>
      </c>
      <c r="F25" s="133" t="s">
        <v>1002</v>
      </c>
      <c r="G25" s="30" t="s">
        <v>1003</v>
      </c>
      <c r="H25" s="30" t="s">
        <v>1004</v>
      </c>
      <c r="I25" s="30" t="s">
        <v>979</v>
      </c>
      <c r="J25" s="30" t="s">
        <v>998</v>
      </c>
      <c r="K25" s="129" t="s">
        <v>1005</v>
      </c>
    </row>
    <row r="26" spans="1:11" ht="99" customHeight="1" thickBot="1">
      <c r="A26" s="509"/>
      <c r="B26" s="284" t="s">
        <v>259</v>
      </c>
      <c r="C26" s="129" t="s">
        <v>1006</v>
      </c>
      <c r="D26" s="131" t="s">
        <v>1007</v>
      </c>
      <c r="E26" s="318">
        <v>200000</v>
      </c>
      <c r="F26" s="133" t="s">
        <v>1008</v>
      </c>
      <c r="G26" s="30" t="s">
        <v>1009</v>
      </c>
      <c r="H26" s="30" t="s">
        <v>1010</v>
      </c>
      <c r="I26" s="30" t="s">
        <v>979</v>
      </c>
      <c r="J26" s="30" t="s">
        <v>1011</v>
      </c>
      <c r="K26" s="129" t="s">
        <v>1005</v>
      </c>
    </row>
    <row r="27" spans="1:11" s="128" customFormat="1" ht="26.1" customHeight="1">
      <c r="A27" s="438" t="s">
        <v>1012</v>
      </c>
      <c r="B27" s="439"/>
      <c r="C27" s="439"/>
      <c r="D27" s="255" t="s">
        <v>7</v>
      </c>
      <c r="E27" s="319">
        <f>SUM(E28:E29)</f>
        <v>450000</v>
      </c>
      <c r="F27" s="226"/>
      <c r="G27" s="226"/>
      <c r="H27" s="226"/>
      <c r="I27" s="226"/>
      <c r="J27" s="226"/>
      <c r="K27" s="226"/>
    </row>
    <row r="28" spans="1:11" s="128" customFormat="1" ht="122.45" customHeight="1">
      <c r="A28" s="289" t="s">
        <v>1013</v>
      </c>
      <c r="B28" s="284" t="s">
        <v>259</v>
      </c>
      <c r="C28" s="165" t="s">
        <v>1014</v>
      </c>
      <c r="D28" s="288" t="s">
        <v>1015</v>
      </c>
      <c r="E28" s="318">
        <v>150000</v>
      </c>
      <c r="F28" s="165" t="s">
        <v>1008</v>
      </c>
      <c r="G28" s="165" t="s">
        <v>1016</v>
      </c>
      <c r="H28" s="165" t="s">
        <v>1017</v>
      </c>
      <c r="I28" s="165" t="s">
        <v>1018</v>
      </c>
      <c r="J28" s="165" t="s">
        <v>998</v>
      </c>
      <c r="K28" s="165" t="s">
        <v>1019</v>
      </c>
    </row>
    <row r="29" spans="1:11" s="128" customFormat="1" ht="195.75" thickBot="1">
      <c r="A29" s="284" t="s">
        <v>973</v>
      </c>
      <c r="B29" s="284" t="s">
        <v>259</v>
      </c>
      <c r="C29" s="165" t="s">
        <v>1020</v>
      </c>
      <c r="D29" s="166" t="s">
        <v>1021</v>
      </c>
      <c r="E29" s="318">
        <v>300000</v>
      </c>
      <c r="F29" s="134" t="s">
        <v>1008</v>
      </c>
      <c r="G29" s="132" t="s">
        <v>1022</v>
      </c>
      <c r="H29" s="132" t="s">
        <v>1023</v>
      </c>
      <c r="I29" s="132" t="s">
        <v>979</v>
      </c>
      <c r="J29" s="132" t="s">
        <v>1024</v>
      </c>
      <c r="K29" s="165" t="s">
        <v>1025</v>
      </c>
    </row>
    <row r="30" spans="1:11" s="128" customFormat="1" ht="21" thickBot="1">
      <c r="A30" s="366" t="s">
        <v>659</v>
      </c>
      <c r="B30" s="367"/>
      <c r="C30" s="367"/>
      <c r="D30" s="282" t="s">
        <v>594</v>
      </c>
      <c r="E30" s="320">
        <f>+E31+E32+E33</f>
        <v>747573.7</v>
      </c>
      <c r="F30" s="281"/>
      <c r="G30" s="281"/>
      <c r="H30" s="281"/>
      <c r="I30" s="281"/>
      <c r="J30" s="281"/>
      <c r="K30" s="281"/>
    </row>
    <row r="31" spans="1:11" ht="16.5" customHeight="1">
      <c r="A31" s="479"/>
      <c r="B31" s="480"/>
      <c r="C31" s="481"/>
      <c r="D31" s="29" t="s">
        <v>235</v>
      </c>
      <c r="E31" s="321">
        <v>4520</v>
      </c>
      <c r="F31" s="488"/>
      <c r="G31" s="489"/>
      <c r="H31" s="489"/>
      <c r="I31" s="489"/>
      <c r="J31" s="489"/>
      <c r="K31" s="490"/>
    </row>
    <row r="32" spans="1:11" ht="15" customHeight="1">
      <c r="A32" s="482"/>
      <c r="B32" s="483"/>
      <c r="C32" s="484"/>
      <c r="D32" s="29" t="s">
        <v>238</v>
      </c>
      <c r="E32" s="321">
        <v>94473.7</v>
      </c>
      <c r="F32" s="491"/>
      <c r="G32" s="492"/>
      <c r="H32" s="492"/>
      <c r="I32" s="492"/>
      <c r="J32" s="492"/>
      <c r="K32" s="493"/>
    </row>
    <row r="33" spans="1:11" ht="15.75" thickBot="1">
      <c r="A33" s="485"/>
      <c r="B33" s="486"/>
      <c r="C33" s="487"/>
      <c r="D33" s="29" t="s">
        <v>1026</v>
      </c>
      <c r="E33" s="321">
        <v>648580</v>
      </c>
      <c r="F33" s="494"/>
      <c r="G33" s="495"/>
      <c r="H33" s="495"/>
      <c r="I33" s="495"/>
      <c r="J33" s="495"/>
      <c r="K33" s="496"/>
    </row>
    <row r="34" spans="1:11" s="128" customFormat="1" ht="21" thickBot="1">
      <c r="A34" s="366" t="s">
        <v>1027</v>
      </c>
      <c r="B34" s="367"/>
      <c r="C34" s="367"/>
      <c r="D34" s="282" t="s">
        <v>594</v>
      </c>
      <c r="E34" s="320">
        <f>E30+E2</f>
        <v>5907073.7000000002</v>
      </c>
      <c r="F34" s="281"/>
      <c r="G34" s="281"/>
      <c r="H34" s="281"/>
      <c r="I34" s="281"/>
      <c r="J34" s="281"/>
      <c r="K34" s="281"/>
    </row>
  </sheetData>
  <mergeCells count="20">
    <mergeCell ref="A2:C2"/>
    <mergeCell ref="A3:C3"/>
    <mergeCell ref="A4:A5"/>
    <mergeCell ref="A7:C7"/>
    <mergeCell ref="A8:A26"/>
    <mergeCell ref="B8:B24"/>
    <mergeCell ref="C8:C24"/>
    <mergeCell ref="A34:C34"/>
    <mergeCell ref="J8:J24"/>
    <mergeCell ref="K8:K24"/>
    <mergeCell ref="A27:C27"/>
    <mergeCell ref="A30:C30"/>
    <mergeCell ref="A31:C33"/>
    <mergeCell ref="F31:K33"/>
    <mergeCell ref="D8:D24"/>
    <mergeCell ref="E8:E24"/>
    <mergeCell ref="F8:F24"/>
    <mergeCell ref="G8:G24"/>
    <mergeCell ref="H8:H24"/>
    <mergeCell ref="I8:I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D1DF-B347-4753-AF83-A00F38B3FE79}">
  <dimension ref="A1:S51"/>
  <sheetViews>
    <sheetView topLeftCell="A32" zoomScale="83" zoomScaleNormal="100" workbookViewId="0">
      <selection activeCell="G15" sqref="G15"/>
    </sheetView>
  </sheetViews>
  <sheetFormatPr defaultColWidth="8.85546875" defaultRowHeight="15"/>
  <cols>
    <col min="1" max="1" width="66.28515625" customWidth="1"/>
    <col min="2" max="2" width="34.28515625" customWidth="1"/>
    <col min="3" max="3" width="15.42578125" customWidth="1"/>
    <col min="5" max="5" width="67.7109375" customWidth="1"/>
    <col min="6" max="6" width="43" customWidth="1"/>
    <col min="7" max="7" width="21.140625" bestFit="1" customWidth="1"/>
    <col min="8" max="8" width="16" bestFit="1" customWidth="1"/>
    <col min="9" max="9" width="39.42578125" customWidth="1"/>
    <col min="10" max="10" width="25.42578125" customWidth="1"/>
    <col min="11" max="11" width="19.140625" customWidth="1"/>
    <col min="12" max="12" width="45" customWidth="1"/>
    <col min="13" max="13" width="27.7109375" customWidth="1"/>
    <col min="14" max="14" width="25" customWidth="1"/>
    <col min="15" max="15" width="32.7109375" customWidth="1"/>
    <col min="16" max="16" width="50.28515625" customWidth="1"/>
  </cols>
  <sheetData>
    <row r="1" spans="1:19" ht="105">
      <c r="A1" s="31" t="s">
        <v>16</v>
      </c>
      <c r="B1" s="32" t="s">
        <v>17</v>
      </c>
      <c r="C1" s="32" t="s">
        <v>18</v>
      </c>
      <c r="D1" s="33" t="s">
        <v>19</v>
      </c>
      <c r="E1" s="34" t="s">
        <v>20</v>
      </c>
      <c r="F1" s="32" t="s">
        <v>21</v>
      </c>
      <c r="G1" s="35" t="s">
        <v>22</v>
      </c>
      <c r="H1" s="32" t="s">
        <v>23</v>
      </c>
      <c r="I1" s="32" t="s">
        <v>24</v>
      </c>
      <c r="J1" s="32" t="s">
        <v>25</v>
      </c>
      <c r="K1" s="32" t="s">
        <v>26</v>
      </c>
      <c r="L1" s="32" t="s">
        <v>27</v>
      </c>
      <c r="M1" s="32" t="s">
        <v>28</v>
      </c>
      <c r="N1" s="32" t="s">
        <v>29</v>
      </c>
      <c r="O1" s="32" t="s">
        <v>30</v>
      </c>
      <c r="P1" s="32" t="s">
        <v>31</v>
      </c>
      <c r="Q1" s="36" t="s">
        <v>32</v>
      </c>
      <c r="R1" s="27"/>
      <c r="S1" s="27"/>
    </row>
    <row r="2" spans="1:19">
      <c r="A2" s="417"/>
      <c r="B2" s="409"/>
      <c r="C2" s="409"/>
      <c r="D2" s="409"/>
      <c r="E2" s="91" t="s">
        <v>33</v>
      </c>
      <c r="F2" s="92" t="s">
        <v>34</v>
      </c>
      <c r="G2" s="420"/>
      <c r="H2" s="92" t="s">
        <v>35</v>
      </c>
      <c r="I2" s="409"/>
      <c r="J2" s="409"/>
      <c r="K2" s="409"/>
      <c r="L2" s="409"/>
      <c r="M2" s="409"/>
      <c r="N2" s="409"/>
      <c r="O2" s="415"/>
      <c r="P2" s="409"/>
      <c r="Q2" s="411"/>
      <c r="R2" s="407"/>
      <c r="S2" s="408"/>
    </row>
    <row r="3" spans="1:19" ht="24.75">
      <c r="A3" s="418"/>
      <c r="B3" s="410"/>
      <c r="C3" s="410"/>
      <c r="D3" s="410"/>
      <c r="E3" s="93" t="s">
        <v>36</v>
      </c>
      <c r="F3" s="94" t="s">
        <v>37</v>
      </c>
      <c r="G3" s="421"/>
      <c r="H3" s="94" t="s">
        <v>38</v>
      </c>
      <c r="I3" s="410"/>
      <c r="J3" s="410"/>
      <c r="K3" s="410"/>
      <c r="L3" s="410"/>
      <c r="M3" s="410"/>
      <c r="N3" s="410"/>
      <c r="O3" s="416"/>
      <c r="P3" s="410"/>
      <c r="Q3" s="412"/>
      <c r="R3" s="407"/>
      <c r="S3" s="408"/>
    </row>
    <row r="4" spans="1:19">
      <c r="A4" s="418"/>
      <c r="B4" s="410"/>
      <c r="C4" s="410"/>
      <c r="D4" s="410"/>
      <c r="E4" s="93" t="s">
        <v>39</v>
      </c>
      <c r="F4" s="94" t="s">
        <v>40</v>
      </c>
      <c r="G4" s="421"/>
      <c r="H4" s="94" t="s">
        <v>41</v>
      </c>
      <c r="I4" s="410"/>
      <c r="J4" s="410"/>
      <c r="K4" s="410"/>
      <c r="L4" s="410"/>
      <c r="M4" s="410"/>
      <c r="N4" s="410"/>
      <c r="O4" s="416"/>
      <c r="P4" s="410"/>
      <c r="Q4" s="412"/>
      <c r="R4" s="407"/>
      <c r="S4" s="408"/>
    </row>
    <row r="5" spans="1:19">
      <c r="A5" s="418"/>
      <c r="B5" s="410"/>
      <c r="C5" s="410"/>
      <c r="D5" s="410"/>
      <c r="E5" s="93" t="s">
        <v>42</v>
      </c>
      <c r="F5" s="94" t="s">
        <v>43</v>
      </c>
      <c r="G5" s="421"/>
      <c r="H5" s="94" t="s">
        <v>44</v>
      </c>
      <c r="I5" s="410"/>
      <c r="J5" s="410"/>
      <c r="K5" s="410"/>
      <c r="L5" s="410"/>
      <c r="M5" s="410"/>
      <c r="N5" s="410"/>
      <c r="O5" s="416"/>
      <c r="P5" s="410"/>
      <c r="Q5" s="412"/>
      <c r="R5" s="407"/>
      <c r="S5" s="408"/>
    </row>
    <row r="6" spans="1:19" ht="24.75">
      <c r="A6" s="418"/>
      <c r="B6" s="410"/>
      <c r="C6" s="410"/>
      <c r="D6" s="410"/>
      <c r="E6" s="93" t="s">
        <v>45</v>
      </c>
      <c r="F6" s="94"/>
      <c r="G6" s="421"/>
      <c r="H6" s="37"/>
      <c r="I6" s="410"/>
      <c r="J6" s="410"/>
      <c r="K6" s="410"/>
      <c r="L6" s="410"/>
      <c r="M6" s="410"/>
      <c r="N6" s="410"/>
      <c r="O6" s="416"/>
      <c r="P6" s="410"/>
      <c r="Q6" s="412"/>
      <c r="R6" s="407"/>
      <c r="S6" s="408"/>
    </row>
    <row r="7" spans="1:19">
      <c r="A7" s="418"/>
      <c r="B7" s="410"/>
      <c r="C7" s="410"/>
      <c r="D7" s="410"/>
      <c r="E7" s="93" t="s">
        <v>46</v>
      </c>
      <c r="F7" s="94"/>
      <c r="G7" s="421"/>
      <c r="H7" s="37"/>
      <c r="I7" s="410"/>
      <c r="J7" s="410"/>
      <c r="K7" s="410"/>
      <c r="L7" s="410"/>
      <c r="M7" s="410"/>
      <c r="N7" s="410"/>
      <c r="O7" s="416"/>
      <c r="P7" s="410"/>
      <c r="Q7" s="412"/>
      <c r="R7" s="407"/>
      <c r="S7" s="408"/>
    </row>
    <row r="8" spans="1:19" ht="15.75" thickBot="1">
      <c r="A8" s="419"/>
      <c r="B8" s="410"/>
      <c r="C8" s="410"/>
      <c r="D8" s="410"/>
      <c r="E8" s="93" t="s">
        <v>47</v>
      </c>
      <c r="F8" s="94"/>
      <c r="G8" s="421"/>
      <c r="H8" s="37"/>
      <c r="I8" s="410"/>
      <c r="J8" s="410"/>
      <c r="K8" s="410"/>
      <c r="L8" s="410"/>
      <c r="M8" s="410"/>
      <c r="N8" s="410"/>
      <c r="O8" s="416"/>
      <c r="P8" s="410"/>
      <c r="Q8" s="412"/>
      <c r="R8" s="407"/>
      <c r="S8" s="408"/>
    </row>
    <row r="9" spans="1:19" s="79" customFormat="1" ht="17.100000000000001" customHeight="1" thickBot="1">
      <c r="A9" s="394" t="s">
        <v>48</v>
      </c>
      <c r="B9" s="395"/>
      <c r="C9" s="395"/>
      <c r="D9" s="395"/>
      <c r="E9" s="395"/>
      <c r="F9" s="395"/>
      <c r="G9" s="395"/>
      <c r="H9" s="395"/>
      <c r="I9" s="395"/>
      <c r="J9" s="395"/>
      <c r="K9" s="395"/>
      <c r="L9" s="395"/>
      <c r="M9" s="395"/>
      <c r="N9" s="395"/>
      <c r="O9" s="395"/>
      <c r="P9" s="395"/>
      <c r="Q9" s="396"/>
      <c r="R9" s="77"/>
      <c r="S9" s="77"/>
    </row>
    <row r="10" spans="1:19">
      <c r="A10" s="401" t="s">
        <v>49</v>
      </c>
      <c r="B10" s="403"/>
      <c r="C10" s="403"/>
      <c r="D10" s="403"/>
      <c r="E10" s="413" t="s">
        <v>50</v>
      </c>
      <c r="F10" s="403"/>
      <c r="G10" s="403"/>
      <c r="H10" s="403"/>
      <c r="I10" s="403"/>
      <c r="J10" s="403"/>
      <c r="K10" s="403"/>
      <c r="L10" s="403"/>
      <c r="M10" s="403"/>
      <c r="N10" s="403"/>
      <c r="O10" s="403"/>
      <c r="P10" s="403"/>
      <c r="Q10" s="405"/>
      <c r="R10" s="407"/>
      <c r="S10" s="408"/>
    </row>
    <row r="11" spans="1:19">
      <c r="A11" s="402"/>
      <c r="B11" s="404"/>
      <c r="C11" s="404"/>
      <c r="D11" s="404"/>
      <c r="E11" s="414"/>
      <c r="F11" s="404"/>
      <c r="G11" s="404"/>
      <c r="H11" s="404"/>
      <c r="I11" s="404"/>
      <c r="J11" s="404"/>
      <c r="K11" s="404"/>
      <c r="L11" s="404"/>
      <c r="M11" s="404"/>
      <c r="N11" s="404"/>
      <c r="O11" s="404"/>
      <c r="P11" s="404"/>
      <c r="Q11" s="406"/>
      <c r="R11" s="407"/>
      <c r="S11" s="408"/>
    </row>
    <row r="12" spans="1:19" ht="89.25">
      <c r="A12" s="53" t="s">
        <v>51</v>
      </c>
      <c r="B12" s="39" t="s">
        <v>52</v>
      </c>
      <c r="C12" s="40">
        <v>200000</v>
      </c>
      <c r="D12" s="41" t="s">
        <v>53</v>
      </c>
      <c r="E12" s="85" t="s">
        <v>54</v>
      </c>
      <c r="F12" s="85" t="s">
        <v>54</v>
      </c>
      <c r="G12" s="42" t="s">
        <v>55</v>
      </c>
      <c r="H12" s="43">
        <v>2</v>
      </c>
      <c r="I12" s="44" t="s">
        <v>56</v>
      </c>
      <c r="J12" s="44" t="s">
        <v>57</v>
      </c>
      <c r="K12" s="44" t="s">
        <v>58</v>
      </c>
      <c r="L12" s="44" t="s">
        <v>59</v>
      </c>
      <c r="M12" s="44" t="s">
        <v>60</v>
      </c>
      <c r="N12" s="44" t="s">
        <v>61</v>
      </c>
      <c r="O12" s="44" t="s">
        <v>62</v>
      </c>
      <c r="P12" s="41" t="s">
        <v>63</v>
      </c>
      <c r="Q12" s="45" t="s">
        <v>64</v>
      </c>
      <c r="R12" s="27"/>
      <c r="S12" s="27"/>
    </row>
    <row r="13" spans="1:19" ht="89.25">
      <c r="A13" s="53" t="s">
        <v>51</v>
      </c>
      <c r="B13" s="39" t="s">
        <v>65</v>
      </c>
      <c r="C13" s="40">
        <v>100000</v>
      </c>
      <c r="D13" s="41" t="s">
        <v>53</v>
      </c>
      <c r="E13" s="85">
        <v>2</v>
      </c>
      <c r="F13" s="85">
        <v>2</v>
      </c>
      <c r="G13" s="42" t="s">
        <v>66</v>
      </c>
      <c r="H13" s="85" t="s">
        <v>67</v>
      </c>
      <c r="I13" s="41" t="s">
        <v>68</v>
      </c>
      <c r="J13" s="41" t="s">
        <v>69</v>
      </c>
      <c r="K13" s="44" t="s">
        <v>58</v>
      </c>
      <c r="L13" s="44" t="s">
        <v>59</v>
      </c>
      <c r="M13" s="44" t="s">
        <v>60</v>
      </c>
      <c r="N13" s="44" t="s">
        <v>61</v>
      </c>
      <c r="O13" s="44" t="s">
        <v>62</v>
      </c>
      <c r="P13" s="41" t="s">
        <v>70</v>
      </c>
      <c r="Q13" s="45" t="s">
        <v>64</v>
      </c>
      <c r="R13" s="27"/>
      <c r="S13" s="27"/>
    </row>
    <row r="14" spans="1:19" ht="89.25">
      <c r="A14" s="53" t="s">
        <v>51</v>
      </c>
      <c r="B14" s="39" t="s">
        <v>71</v>
      </c>
      <c r="C14" s="40">
        <v>100000</v>
      </c>
      <c r="D14" s="41" t="s">
        <v>53</v>
      </c>
      <c r="E14" s="85" t="s">
        <v>67</v>
      </c>
      <c r="F14" s="85" t="s">
        <v>67</v>
      </c>
      <c r="G14" s="42" t="s">
        <v>72</v>
      </c>
      <c r="H14" s="43">
        <v>2</v>
      </c>
      <c r="I14" s="44" t="s">
        <v>73</v>
      </c>
      <c r="J14" s="44" t="s">
        <v>74</v>
      </c>
      <c r="K14" s="44" t="s">
        <v>75</v>
      </c>
      <c r="L14" s="44" t="s">
        <v>59</v>
      </c>
      <c r="M14" s="44" t="s">
        <v>60</v>
      </c>
      <c r="N14" s="44" t="s">
        <v>61</v>
      </c>
      <c r="O14" s="44" t="s">
        <v>62</v>
      </c>
      <c r="P14" s="41" t="s">
        <v>76</v>
      </c>
      <c r="Q14" s="45" t="s">
        <v>64</v>
      </c>
      <c r="R14" s="27"/>
      <c r="S14" s="27"/>
    </row>
    <row r="15" spans="1:19" ht="89.25">
      <c r="A15" s="53" t="s">
        <v>51</v>
      </c>
      <c r="B15" s="39" t="s">
        <v>77</v>
      </c>
      <c r="C15" s="40">
        <v>140000</v>
      </c>
      <c r="D15" s="41" t="s">
        <v>53</v>
      </c>
      <c r="E15" s="85"/>
      <c r="F15" s="85"/>
      <c r="G15" s="41" t="s">
        <v>78</v>
      </c>
      <c r="H15" s="85" t="s">
        <v>67</v>
      </c>
      <c r="I15" s="44" t="s">
        <v>79</v>
      </c>
      <c r="J15" s="41" t="s">
        <v>69</v>
      </c>
      <c r="K15" s="44" t="s">
        <v>80</v>
      </c>
      <c r="L15" s="44" t="s">
        <v>59</v>
      </c>
      <c r="M15" s="44" t="s">
        <v>60</v>
      </c>
      <c r="N15" s="44" t="s">
        <v>61</v>
      </c>
      <c r="O15" s="44" t="s">
        <v>62</v>
      </c>
      <c r="P15" s="41" t="s">
        <v>81</v>
      </c>
      <c r="Q15" s="45" t="s">
        <v>64</v>
      </c>
      <c r="R15" s="27"/>
      <c r="S15" s="27"/>
    </row>
    <row r="16" spans="1:19" ht="90">
      <c r="A16" s="38" t="s">
        <v>82</v>
      </c>
      <c r="B16" s="39" t="s">
        <v>83</v>
      </c>
      <c r="C16" s="40">
        <v>60000</v>
      </c>
      <c r="D16" s="41" t="s">
        <v>84</v>
      </c>
      <c r="E16" s="85">
        <v>2</v>
      </c>
      <c r="F16" s="85">
        <v>2</v>
      </c>
      <c r="G16" s="42" t="s">
        <v>85</v>
      </c>
      <c r="H16" s="85" t="s">
        <v>67</v>
      </c>
      <c r="I16" s="41" t="s">
        <v>86</v>
      </c>
      <c r="J16" s="41" t="s">
        <v>69</v>
      </c>
      <c r="K16" s="44" t="s">
        <v>58</v>
      </c>
      <c r="L16" s="44" t="s">
        <v>59</v>
      </c>
      <c r="M16" s="44" t="s">
        <v>60</v>
      </c>
      <c r="N16" s="44" t="s">
        <v>61</v>
      </c>
      <c r="O16" s="44" t="s">
        <v>62</v>
      </c>
      <c r="P16" s="41" t="s">
        <v>87</v>
      </c>
      <c r="Q16" s="45" t="s">
        <v>88</v>
      </c>
      <c r="R16" s="27"/>
      <c r="S16" s="27"/>
    </row>
    <row r="17" spans="1:19" ht="75">
      <c r="A17" s="46" t="s">
        <v>89</v>
      </c>
      <c r="B17" s="47"/>
      <c r="C17" s="47"/>
      <c r="D17" s="47"/>
      <c r="E17" s="48"/>
      <c r="F17" s="47"/>
      <c r="G17" s="47"/>
      <c r="H17" s="47"/>
      <c r="I17" s="47"/>
      <c r="J17" s="47"/>
      <c r="K17" s="47"/>
      <c r="L17" s="47"/>
      <c r="M17" s="47"/>
      <c r="N17" s="47"/>
      <c r="O17" s="47"/>
      <c r="P17" s="47"/>
      <c r="Q17" s="49"/>
      <c r="R17" s="27"/>
      <c r="S17" s="27"/>
    </row>
    <row r="18" spans="1:19" ht="75">
      <c r="A18" s="50" t="s">
        <v>90</v>
      </c>
      <c r="B18" s="51" t="s">
        <v>91</v>
      </c>
      <c r="C18" s="40">
        <v>38000</v>
      </c>
      <c r="D18" s="41" t="s">
        <v>53</v>
      </c>
      <c r="E18" s="52" t="s">
        <v>92</v>
      </c>
      <c r="F18" s="41" t="s">
        <v>54</v>
      </c>
      <c r="G18" s="41">
        <v>2</v>
      </c>
      <c r="H18" s="85" t="s">
        <v>67</v>
      </c>
      <c r="I18" s="41" t="s">
        <v>93</v>
      </c>
      <c r="J18" s="41" t="s">
        <v>94</v>
      </c>
      <c r="K18" s="44" t="s">
        <v>95</v>
      </c>
      <c r="L18" s="41" t="s">
        <v>96</v>
      </c>
      <c r="M18" s="41" t="s">
        <v>97</v>
      </c>
      <c r="N18" s="41" t="s">
        <v>97</v>
      </c>
      <c r="O18" s="41" t="s">
        <v>62</v>
      </c>
      <c r="P18" s="42" t="s">
        <v>98</v>
      </c>
      <c r="Q18" s="45" t="s">
        <v>99</v>
      </c>
      <c r="R18" s="27"/>
      <c r="S18" s="27"/>
    </row>
    <row r="19" spans="1:19" ht="150">
      <c r="A19" s="53" t="s">
        <v>100</v>
      </c>
      <c r="B19" s="39" t="s">
        <v>101</v>
      </c>
      <c r="C19" s="40">
        <v>600000</v>
      </c>
      <c r="D19" s="41" t="s">
        <v>84</v>
      </c>
      <c r="E19" s="52" t="s">
        <v>92</v>
      </c>
      <c r="F19" s="41" t="s">
        <v>54</v>
      </c>
      <c r="G19" s="41">
        <v>2</v>
      </c>
      <c r="H19" s="41" t="s">
        <v>54</v>
      </c>
      <c r="I19" s="41" t="s">
        <v>102</v>
      </c>
      <c r="J19" s="41" t="s">
        <v>103</v>
      </c>
      <c r="K19" s="44" t="s">
        <v>95</v>
      </c>
      <c r="L19" s="41" t="s">
        <v>104</v>
      </c>
      <c r="M19" s="41" t="s">
        <v>97</v>
      </c>
      <c r="N19" s="41" t="s">
        <v>97</v>
      </c>
      <c r="O19" s="41" t="s">
        <v>62</v>
      </c>
      <c r="P19" s="41" t="s">
        <v>105</v>
      </c>
      <c r="Q19" s="45" t="s">
        <v>106</v>
      </c>
      <c r="R19" s="27"/>
      <c r="S19" s="27"/>
    </row>
    <row r="20" spans="1:19" ht="105">
      <c r="A20" s="53" t="s">
        <v>51</v>
      </c>
      <c r="B20" s="39" t="s">
        <v>107</v>
      </c>
      <c r="C20" s="41" t="s">
        <v>108</v>
      </c>
      <c r="D20" s="41" t="s">
        <v>84</v>
      </c>
      <c r="E20" s="41" t="s">
        <v>54</v>
      </c>
      <c r="F20" s="41" t="s">
        <v>54</v>
      </c>
      <c r="G20" s="42" t="s">
        <v>109</v>
      </c>
      <c r="H20" s="41" t="s">
        <v>54</v>
      </c>
      <c r="I20" s="41" t="s">
        <v>110</v>
      </c>
      <c r="J20" s="41" t="s">
        <v>111</v>
      </c>
      <c r="K20" s="44" t="s">
        <v>95</v>
      </c>
      <c r="L20" s="44" t="s">
        <v>59</v>
      </c>
      <c r="M20" s="44" t="s">
        <v>60</v>
      </c>
      <c r="N20" s="44" t="s">
        <v>61</v>
      </c>
      <c r="O20" s="44" t="s">
        <v>62</v>
      </c>
      <c r="P20" s="41" t="s">
        <v>112</v>
      </c>
      <c r="Q20" s="45" t="s">
        <v>64</v>
      </c>
      <c r="R20" s="27"/>
      <c r="S20" s="27"/>
    </row>
    <row r="21" spans="1:19" ht="123.75" customHeight="1">
      <c r="A21" s="53" t="s">
        <v>51</v>
      </c>
      <c r="B21" s="41" t="s">
        <v>113</v>
      </c>
      <c r="C21" s="41" t="s">
        <v>108</v>
      </c>
      <c r="D21" s="41" t="s">
        <v>84</v>
      </c>
      <c r="E21" s="52" t="s">
        <v>92</v>
      </c>
      <c r="F21" s="41" t="s">
        <v>54</v>
      </c>
      <c r="G21" s="41" t="s">
        <v>114</v>
      </c>
      <c r="H21" s="41" t="s">
        <v>54</v>
      </c>
      <c r="I21" s="41" t="s">
        <v>115</v>
      </c>
      <c r="J21" s="41" t="s">
        <v>111</v>
      </c>
      <c r="K21" s="44" t="s">
        <v>95</v>
      </c>
      <c r="L21" s="41" t="s">
        <v>116</v>
      </c>
      <c r="M21" s="41" t="s">
        <v>97</v>
      </c>
      <c r="N21" s="41" t="s">
        <v>97</v>
      </c>
      <c r="O21" s="41" t="s">
        <v>62</v>
      </c>
      <c r="P21" s="41" t="s">
        <v>117</v>
      </c>
      <c r="Q21" s="45" t="s">
        <v>118</v>
      </c>
      <c r="R21" s="27"/>
      <c r="S21" s="27"/>
    </row>
    <row r="22" spans="1:19" ht="116.25" customHeight="1">
      <c r="A22" s="54" t="s">
        <v>119</v>
      </c>
      <c r="B22" s="41" t="s">
        <v>120</v>
      </c>
      <c r="C22" s="55">
        <v>20000</v>
      </c>
      <c r="D22" s="41" t="s">
        <v>84</v>
      </c>
      <c r="E22" s="52" t="s">
        <v>121</v>
      </c>
      <c r="F22" s="41" t="s">
        <v>54</v>
      </c>
      <c r="G22" s="41" t="s">
        <v>122</v>
      </c>
      <c r="H22" s="43">
        <v>2</v>
      </c>
      <c r="I22" s="41" t="s">
        <v>123</v>
      </c>
      <c r="J22" s="41" t="s">
        <v>111</v>
      </c>
      <c r="K22" s="44" t="s">
        <v>95</v>
      </c>
      <c r="L22" s="41" t="s">
        <v>124</v>
      </c>
      <c r="M22" s="41" t="s">
        <v>97</v>
      </c>
      <c r="N22" s="41" t="s">
        <v>97</v>
      </c>
      <c r="O22" s="41" t="s">
        <v>62</v>
      </c>
      <c r="P22" s="41" t="s">
        <v>125</v>
      </c>
      <c r="Q22" s="45" t="s">
        <v>118</v>
      </c>
      <c r="R22" s="27"/>
      <c r="S22" s="27"/>
    </row>
    <row r="23" spans="1:19" ht="105">
      <c r="A23" s="53" t="s">
        <v>51</v>
      </c>
      <c r="B23" s="41" t="s">
        <v>126</v>
      </c>
      <c r="C23" s="41" t="s">
        <v>108</v>
      </c>
      <c r="D23" s="41" t="s">
        <v>127</v>
      </c>
      <c r="E23" s="41">
        <v>2.2999999999999998</v>
      </c>
      <c r="F23" s="41" t="s">
        <v>54</v>
      </c>
      <c r="G23" s="56" t="s">
        <v>128</v>
      </c>
      <c r="H23" s="43">
        <v>3</v>
      </c>
      <c r="I23" s="44" t="s">
        <v>129</v>
      </c>
      <c r="J23" s="41" t="s">
        <v>130</v>
      </c>
      <c r="K23" s="44" t="s">
        <v>95</v>
      </c>
      <c r="L23" s="44" t="s">
        <v>131</v>
      </c>
      <c r="M23" s="41" t="s">
        <v>97</v>
      </c>
      <c r="N23" s="41" t="s">
        <v>97</v>
      </c>
      <c r="O23" s="41" t="s">
        <v>62</v>
      </c>
      <c r="P23" s="41" t="s">
        <v>132</v>
      </c>
      <c r="Q23" s="45" t="s">
        <v>64</v>
      </c>
      <c r="R23" s="27"/>
      <c r="S23" s="27"/>
    </row>
    <row r="24" spans="1:19" ht="105">
      <c r="A24" s="149" t="s">
        <v>51</v>
      </c>
      <c r="B24" s="57" t="s">
        <v>133</v>
      </c>
      <c r="C24" s="57" t="s">
        <v>108</v>
      </c>
      <c r="D24" s="57" t="s">
        <v>53</v>
      </c>
      <c r="E24" s="150" t="s">
        <v>92</v>
      </c>
      <c r="F24" s="57" t="s">
        <v>54</v>
      </c>
      <c r="G24" s="151">
        <v>5</v>
      </c>
      <c r="H24" s="85" t="s">
        <v>67</v>
      </c>
      <c r="I24" s="57" t="s">
        <v>134</v>
      </c>
      <c r="J24" s="57" t="s">
        <v>135</v>
      </c>
      <c r="K24" s="57" t="s">
        <v>136</v>
      </c>
      <c r="L24" s="57" t="s">
        <v>97</v>
      </c>
      <c r="M24" s="57" t="s">
        <v>97</v>
      </c>
      <c r="N24" s="57" t="s">
        <v>97</v>
      </c>
      <c r="O24" s="152" t="s">
        <v>62</v>
      </c>
      <c r="P24" s="57" t="s">
        <v>137</v>
      </c>
      <c r="Q24" s="153" t="s">
        <v>138</v>
      </c>
      <c r="R24" s="27"/>
      <c r="S24" s="27"/>
    </row>
    <row r="25" spans="1:19" s="160" customFormat="1" ht="15.95" customHeight="1">
      <c r="A25" s="397" t="s">
        <v>139</v>
      </c>
      <c r="B25" s="398"/>
      <c r="C25" s="398"/>
      <c r="D25" s="398"/>
      <c r="E25" s="398"/>
      <c r="F25" s="398"/>
      <c r="G25" s="398"/>
      <c r="H25" s="398"/>
      <c r="I25" s="398"/>
      <c r="J25" s="398"/>
      <c r="K25" s="398"/>
      <c r="L25" s="398"/>
      <c r="M25" s="398"/>
      <c r="N25" s="398"/>
      <c r="O25" s="398"/>
      <c r="P25" s="398"/>
      <c r="Q25" s="399"/>
      <c r="R25" s="159"/>
      <c r="S25" s="159"/>
    </row>
    <row r="26" spans="1:19" ht="185.25" customHeight="1">
      <c r="A26" s="164" t="s">
        <v>90</v>
      </c>
      <c r="B26" s="154" t="s">
        <v>140</v>
      </c>
      <c r="C26" s="155">
        <v>250304</v>
      </c>
      <c r="D26" s="154" t="s">
        <v>141</v>
      </c>
      <c r="E26" s="156" t="s">
        <v>142</v>
      </c>
      <c r="F26" s="157" t="s">
        <v>54</v>
      </c>
      <c r="G26" s="154" t="s">
        <v>143</v>
      </c>
      <c r="H26" s="157" t="s">
        <v>54</v>
      </c>
      <c r="I26" s="157" t="s">
        <v>144</v>
      </c>
      <c r="J26" s="154" t="s">
        <v>145</v>
      </c>
      <c r="K26" s="154" t="s">
        <v>146</v>
      </c>
      <c r="L26" s="154" t="s">
        <v>147</v>
      </c>
      <c r="M26" s="157" t="s">
        <v>148</v>
      </c>
      <c r="N26" s="157" t="s">
        <v>149</v>
      </c>
      <c r="O26" s="158" t="s">
        <v>62</v>
      </c>
      <c r="P26" s="154"/>
      <c r="Q26" s="157" t="s">
        <v>150</v>
      </c>
      <c r="R26" s="27"/>
      <c r="S26" s="27"/>
    </row>
    <row r="27" spans="1:19" ht="90">
      <c r="A27" s="162" t="s">
        <v>90</v>
      </c>
      <c r="B27" s="41" t="s">
        <v>151</v>
      </c>
      <c r="C27" s="40">
        <v>30000</v>
      </c>
      <c r="D27" s="41" t="s">
        <v>152</v>
      </c>
      <c r="E27" s="60" t="s">
        <v>142</v>
      </c>
      <c r="F27" s="41" t="s">
        <v>54</v>
      </c>
      <c r="G27" s="61" t="s">
        <v>153</v>
      </c>
      <c r="H27" s="41" t="s">
        <v>54</v>
      </c>
      <c r="I27" s="41" t="s">
        <v>154</v>
      </c>
      <c r="J27" s="41" t="s">
        <v>135</v>
      </c>
      <c r="K27" s="41" t="s">
        <v>155</v>
      </c>
      <c r="L27" s="41" t="s">
        <v>156</v>
      </c>
      <c r="M27" s="41" t="s">
        <v>149</v>
      </c>
      <c r="N27" s="41" t="s">
        <v>149</v>
      </c>
      <c r="O27" s="59" t="s">
        <v>62</v>
      </c>
      <c r="P27" s="41" t="s">
        <v>157</v>
      </c>
      <c r="Q27" s="41" t="s">
        <v>118</v>
      </c>
      <c r="R27" s="27"/>
      <c r="S27" s="27"/>
    </row>
    <row r="28" spans="1:19" ht="210">
      <c r="A28" s="161" t="s">
        <v>51</v>
      </c>
      <c r="B28" s="41" t="s">
        <v>158</v>
      </c>
      <c r="C28" s="40">
        <v>600000</v>
      </c>
      <c r="D28" s="41" t="s">
        <v>141</v>
      </c>
      <c r="E28" s="58" t="s">
        <v>142</v>
      </c>
      <c r="F28" s="39" t="s">
        <v>54</v>
      </c>
      <c r="G28" s="61" t="s">
        <v>159</v>
      </c>
      <c r="H28" s="39" t="s">
        <v>54</v>
      </c>
      <c r="I28" s="39" t="s">
        <v>144</v>
      </c>
      <c r="J28" s="41" t="s">
        <v>160</v>
      </c>
      <c r="K28" s="41" t="s">
        <v>155</v>
      </c>
      <c r="L28" s="41" t="s">
        <v>161</v>
      </c>
      <c r="M28" s="39" t="s">
        <v>148</v>
      </c>
      <c r="N28" s="39" t="s">
        <v>149</v>
      </c>
      <c r="O28" s="59" t="s">
        <v>62</v>
      </c>
      <c r="P28" s="41"/>
      <c r="Q28" s="39" t="s">
        <v>150</v>
      </c>
      <c r="R28" s="27"/>
      <c r="S28" s="27"/>
    </row>
    <row r="29" spans="1:19" ht="165">
      <c r="A29" s="162" t="s">
        <v>90</v>
      </c>
      <c r="B29" s="62" t="s">
        <v>162</v>
      </c>
      <c r="C29" s="138">
        <v>250000</v>
      </c>
      <c r="D29" s="41" t="s">
        <v>163</v>
      </c>
      <c r="E29" s="58" t="s">
        <v>142</v>
      </c>
      <c r="F29" s="39" t="s">
        <v>54</v>
      </c>
      <c r="G29" s="41" t="s">
        <v>164</v>
      </c>
      <c r="H29" s="39" t="s">
        <v>54</v>
      </c>
      <c r="I29" s="41" t="s">
        <v>165</v>
      </c>
      <c r="J29" s="41" t="s">
        <v>74</v>
      </c>
      <c r="K29" s="41" t="s">
        <v>155</v>
      </c>
      <c r="L29" s="41" t="s">
        <v>166</v>
      </c>
      <c r="M29" s="39" t="s">
        <v>148</v>
      </c>
      <c r="N29" s="39" t="s">
        <v>149</v>
      </c>
      <c r="O29" s="59" t="s">
        <v>62</v>
      </c>
      <c r="P29" s="41"/>
      <c r="Q29" s="39" t="s">
        <v>150</v>
      </c>
      <c r="R29" s="27"/>
      <c r="S29" s="27"/>
    </row>
    <row r="30" spans="1:19" ht="114" customHeight="1">
      <c r="A30" s="163" t="s">
        <v>90</v>
      </c>
      <c r="B30" s="39" t="s">
        <v>167</v>
      </c>
      <c r="C30" s="63">
        <v>128300</v>
      </c>
      <c r="D30" s="39" t="s">
        <v>141</v>
      </c>
      <c r="E30" s="58" t="s">
        <v>142</v>
      </c>
      <c r="F30" s="39" t="s">
        <v>54</v>
      </c>
      <c r="G30" s="39" t="s">
        <v>168</v>
      </c>
      <c r="H30" s="39" t="s">
        <v>54</v>
      </c>
      <c r="I30" s="39" t="s">
        <v>169</v>
      </c>
      <c r="J30" s="39" t="s">
        <v>170</v>
      </c>
      <c r="K30" s="39" t="s">
        <v>171</v>
      </c>
      <c r="L30" s="39" t="s">
        <v>172</v>
      </c>
      <c r="M30" s="39" t="s">
        <v>60</v>
      </c>
      <c r="N30" s="39" t="s">
        <v>149</v>
      </c>
      <c r="O30" s="59" t="s">
        <v>62</v>
      </c>
      <c r="P30" s="39"/>
      <c r="Q30" s="39" t="s">
        <v>173</v>
      </c>
      <c r="R30" s="27"/>
      <c r="S30" s="27"/>
    </row>
    <row r="31" spans="1:19" ht="129.75" customHeight="1">
      <c r="A31" s="161" t="s">
        <v>51</v>
      </c>
      <c r="B31" s="39" t="s">
        <v>174</v>
      </c>
      <c r="C31" s="63">
        <f>90000+3600</f>
        <v>93600</v>
      </c>
      <c r="D31" s="39" t="s">
        <v>152</v>
      </c>
      <c r="E31" s="58" t="s">
        <v>142</v>
      </c>
      <c r="F31" s="39" t="s">
        <v>54</v>
      </c>
      <c r="G31" s="39">
        <v>5</v>
      </c>
      <c r="H31" s="39" t="s">
        <v>54</v>
      </c>
      <c r="I31" s="39" t="s">
        <v>175</v>
      </c>
      <c r="J31" s="39" t="s">
        <v>176</v>
      </c>
      <c r="K31" s="39" t="s">
        <v>177</v>
      </c>
      <c r="L31" s="64" t="s">
        <v>178</v>
      </c>
      <c r="M31" s="39" t="s">
        <v>60</v>
      </c>
      <c r="N31" s="39" t="s">
        <v>149</v>
      </c>
      <c r="O31" s="59" t="s">
        <v>62</v>
      </c>
      <c r="P31" s="39" t="s">
        <v>179</v>
      </c>
      <c r="Q31" s="39" t="s">
        <v>173</v>
      </c>
      <c r="R31" s="27"/>
      <c r="S31" s="27"/>
    </row>
    <row r="32" spans="1:19" ht="179.25" customHeight="1">
      <c r="A32" s="161" t="s">
        <v>51</v>
      </c>
      <c r="B32" s="39" t="s">
        <v>174</v>
      </c>
      <c r="C32" s="39">
        <v>0</v>
      </c>
      <c r="D32" s="39" t="s">
        <v>141</v>
      </c>
      <c r="E32" s="58" t="s">
        <v>180</v>
      </c>
      <c r="F32" s="39">
        <v>150</v>
      </c>
      <c r="G32" s="39" t="s">
        <v>181</v>
      </c>
      <c r="H32" s="39">
        <v>2</v>
      </c>
      <c r="I32" s="39" t="s">
        <v>182</v>
      </c>
      <c r="J32" s="39" t="s">
        <v>183</v>
      </c>
      <c r="K32" s="39" t="s">
        <v>184</v>
      </c>
      <c r="L32" s="39" t="s">
        <v>185</v>
      </c>
      <c r="M32" s="39" t="s">
        <v>186</v>
      </c>
      <c r="N32" s="39" t="s">
        <v>187</v>
      </c>
      <c r="O32" s="59" t="s">
        <v>188</v>
      </c>
      <c r="P32" s="39" t="s">
        <v>189</v>
      </c>
      <c r="Q32" s="39" t="s">
        <v>190</v>
      </c>
      <c r="R32" s="27"/>
      <c r="S32" s="27"/>
    </row>
    <row r="33" spans="1:19" ht="15.95" customHeight="1">
      <c r="A33" s="397" t="s">
        <v>191</v>
      </c>
      <c r="B33" s="398"/>
      <c r="C33" s="398"/>
      <c r="D33" s="398"/>
      <c r="E33" s="398"/>
      <c r="F33" s="398"/>
      <c r="G33" s="398"/>
      <c r="H33" s="398"/>
      <c r="I33" s="398"/>
      <c r="J33" s="398"/>
      <c r="K33" s="398"/>
      <c r="L33" s="398"/>
      <c r="M33" s="398"/>
      <c r="N33" s="398"/>
      <c r="O33" s="398"/>
      <c r="P33" s="398"/>
      <c r="Q33" s="399"/>
      <c r="R33" s="27"/>
      <c r="S33" s="27"/>
    </row>
    <row r="34" spans="1:19" ht="120">
      <c r="A34" s="391" t="s">
        <v>192</v>
      </c>
      <c r="B34" s="57" t="s">
        <v>193</v>
      </c>
      <c r="C34" s="40">
        <v>85000</v>
      </c>
      <c r="D34" s="41" t="s">
        <v>53</v>
      </c>
      <c r="E34" s="52" t="s">
        <v>194</v>
      </c>
      <c r="F34" s="41" t="s">
        <v>195</v>
      </c>
      <c r="G34" s="65" t="s">
        <v>196</v>
      </c>
      <c r="H34" s="43">
        <v>3</v>
      </c>
      <c r="I34" s="41" t="s">
        <v>197</v>
      </c>
      <c r="J34" s="41" t="s">
        <v>198</v>
      </c>
      <c r="K34" s="41" t="s">
        <v>199</v>
      </c>
      <c r="L34" s="41" t="s">
        <v>200</v>
      </c>
      <c r="M34" s="41" t="s">
        <v>97</v>
      </c>
      <c r="N34" s="41" t="s">
        <v>97</v>
      </c>
      <c r="O34" s="42" t="s">
        <v>62</v>
      </c>
      <c r="P34" s="41"/>
      <c r="Q34" s="45" t="s">
        <v>201</v>
      </c>
      <c r="R34" s="27"/>
      <c r="S34" s="27"/>
    </row>
    <row r="35" spans="1:19" ht="120">
      <c r="A35" s="392"/>
      <c r="B35" s="57" t="s">
        <v>202</v>
      </c>
      <c r="C35" s="40">
        <v>12000</v>
      </c>
      <c r="D35" s="41" t="s">
        <v>53</v>
      </c>
      <c r="E35" s="52" t="s">
        <v>194</v>
      </c>
      <c r="F35" s="41" t="s">
        <v>195</v>
      </c>
      <c r="G35" s="65" t="s">
        <v>196</v>
      </c>
      <c r="H35" s="43">
        <v>3</v>
      </c>
      <c r="I35" s="41" t="s">
        <v>197</v>
      </c>
      <c r="J35" s="41" t="s">
        <v>198</v>
      </c>
      <c r="K35" s="41" t="s">
        <v>199</v>
      </c>
      <c r="L35" s="41" t="s">
        <v>200</v>
      </c>
      <c r="M35" s="41" t="s">
        <v>97</v>
      </c>
      <c r="N35" s="41" t="s">
        <v>97</v>
      </c>
      <c r="O35" s="42" t="s">
        <v>62</v>
      </c>
      <c r="P35" s="41"/>
      <c r="Q35" s="45" t="s">
        <v>201</v>
      </c>
      <c r="R35" s="27"/>
      <c r="S35" s="27"/>
    </row>
    <row r="36" spans="1:19" ht="120">
      <c r="A36" s="392"/>
      <c r="B36" s="57" t="s">
        <v>203</v>
      </c>
      <c r="C36" s="40">
        <v>25000</v>
      </c>
      <c r="D36" s="41" t="s">
        <v>53</v>
      </c>
      <c r="E36" s="52" t="s">
        <v>194</v>
      </c>
      <c r="F36" s="41" t="s">
        <v>195</v>
      </c>
      <c r="G36" s="65" t="s">
        <v>204</v>
      </c>
      <c r="H36" s="43">
        <v>3</v>
      </c>
      <c r="I36" s="41" t="s">
        <v>197</v>
      </c>
      <c r="J36" s="41" t="s">
        <v>198</v>
      </c>
      <c r="K36" s="41" t="s">
        <v>199</v>
      </c>
      <c r="L36" s="41" t="s">
        <v>200</v>
      </c>
      <c r="M36" s="41" t="s">
        <v>97</v>
      </c>
      <c r="N36" s="41" t="s">
        <v>97</v>
      </c>
      <c r="O36" s="42" t="s">
        <v>62</v>
      </c>
      <c r="P36" s="41"/>
      <c r="Q36" s="45" t="s">
        <v>201</v>
      </c>
      <c r="R36" s="27"/>
      <c r="S36" s="27"/>
    </row>
    <row r="37" spans="1:19" ht="120">
      <c r="A37" s="393"/>
      <c r="B37" s="57" t="s">
        <v>205</v>
      </c>
      <c r="C37" s="40">
        <v>85000</v>
      </c>
      <c r="D37" s="41" t="s">
        <v>84</v>
      </c>
      <c r="E37" s="52" t="s">
        <v>194</v>
      </c>
      <c r="F37" s="41" t="s">
        <v>195</v>
      </c>
      <c r="G37" s="65" t="s">
        <v>206</v>
      </c>
      <c r="H37" s="43">
        <v>3</v>
      </c>
      <c r="I37" s="41" t="s">
        <v>197</v>
      </c>
      <c r="J37" s="41" t="s">
        <v>198</v>
      </c>
      <c r="K37" s="41" t="s">
        <v>199</v>
      </c>
      <c r="L37" s="41" t="s">
        <v>200</v>
      </c>
      <c r="M37" s="41" t="s">
        <v>97</v>
      </c>
      <c r="N37" s="41" t="s">
        <v>97</v>
      </c>
      <c r="O37" s="42" t="s">
        <v>62</v>
      </c>
      <c r="P37" s="41" t="s">
        <v>207</v>
      </c>
      <c r="Q37" s="45" t="s">
        <v>201</v>
      </c>
      <c r="R37" s="27"/>
      <c r="S37" s="27"/>
    </row>
    <row r="38" spans="1:19" ht="90">
      <c r="A38" s="161" t="s">
        <v>51</v>
      </c>
      <c r="B38" s="57" t="s">
        <v>208</v>
      </c>
      <c r="C38" s="41"/>
      <c r="D38" s="41" t="s">
        <v>53</v>
      </c>
      <c r="E38" s="52" t="s">
        <v>92</v>
      </c>
      <c r="F38" s="41" t="s">
        <v>54</v>
      </c>
      <c r="G38" s="65">
        <v>75</v>
      </c>
      <c r="H38" s="41" t="s">
        <v>54</v>
      </c>
      <c r="I38" s="41" t="s">
        <v>209</v>
      </c>
      <c r="J38" s="41" t="s">
        <v>210</v>
      </c>
      <c r="K38" s="41" t="s">
        <v>199</v>
      </c>
      <c r="L38" s="41" t="s">
        <v>211</v>
      </c>
      <c r="M38" s="41" t="s">
        <v>97</v>
      </c>
      <c r="N38" s="41" t="s">
        <v>97</v>
      </c>
      <c r="O38" s="41" t="s">
        <v>62</v>
      </c>
      <c r="P38" s="41" t="s">
        <v>212</v>
      </c>
      <c r="Q38" s="45" t="s">
        <v>213</v>
      </c>
      <c r="R38" s="27"/>
      <c r="S38" s="27"/>
    </row>
    <row r="39" spans="1:19" ht="15.95" customHeight="1">
      <c r="A39" s="400" t="s">
        <v>214</v>
      </c>
      <c r="B39" s="398"/>
      <c r="C39" s="398"/>
      <c r="D39" s="398"/>
      <c r="E39" s="398"/>
      <c r="F39" s="398"/>
      <c r="G39" s="398"/>
      <c r="H39" s="398"/>
      <c r="I39" s="398"/>
      <c r="J39" s="398"/>
      <c r="K39" s="398"/>
      <c r="L39" s="398"/>
      <c r="M39" s="398"/>
      <c r="N39" s="398"/>
      <c r="O39" s="398"/>
      <c r="P39" s="398"/>
      <c r="Q39" s="399"/>
      <c r="R39" s="27"/>
      <c r="S39" s="27"/>
    </row>
    <row r="40" spans="1:19" ht="72.75" customHeight="1">
      <c r="A40" s="53" t="s">
        <v>51</v>
      </c>
      <c r="B40" s="57" t="s">
        <v>215</v>
      </c>
      <c r="C40" s="41"/>
      <c r="D40" s="41" t="s">
        <v>53</v>
      </c>
      <c r="E40" s="52" t="s">
        <v>92</v>
      </c>
      <c r="F40" s="41" t="s">
        <v>54</v>
      </c>
      <c r="G40" s="65">
        <v>50</v>
      </c>
      <c r="H40" s="41" t="s">
        <v>54</v>
      </c>
      <c r="I40" s="41" t="s">
        <v>216</v>
      </c>
      <c r="J40" s="41" t="s">
        <v>217</v>
      </c>
      <c r="K40" s="41" t="s">
        <v>199</v>
      </c>
      <c r="L40" s="41" t="s">
        <v>211</v>
      </c>
      <c r="M40" s="41" t="s">
        <v>97</v>
      </c>
      <c r="N40" s="41" t="s">
        <v>97</v>
      </c>
      <c r="O40" s="41" t="s">
        <v>62</v>
      </c>
      <c r="P40" s="41" t="s">
        <v>218</v>
      </c>
      <c r="Q40" s="45" t="s">
        <v>219</v>
      </c>
      <c r="R40" s="27"/>
      <c r="S40" s="27"/>
    </row>
    <row r="41" spans="1:19" ht="90">
      <c r="A41" s="53" t="s">
        <v>51</v>
      </c>
      <c r="B41" s="66" t="s">
        <v>220</v>
      </c>
      <c r="C41" s="41" t="s">
        <v>50</v>
      </c>
      <c r="D41" s="41" t="s">
        <v>84</v>
      </c>
      <c r="E41" s="52" t="s">
        <v>92</v>
      </c>
      <c r="F41" s="41" t="s">
        <v>54</v>
      </c>
      <c r="G41" s="65">
        <v>25</v>
      </c>
      <c r="H41" s="41" t="s">
        <v>54</v>
      </c>
      <c r="I41" s="41" t="s">
        <v>221</v>
      </c>
      <c r="J41" s="41" t="s">
        <v>222</v>
      </c>
      <c r="K41" s="41" t="s">
        <v>199</v>
      </c>
      <c r="L41" s="41" t="s">
        <v>211</v>
      </c>
      <c r="M41" s="41" t="s">
        <v>97</v>
      </c>
      <c r="N41" s="41" t="s">
        <v>97</v>
      </c>
      <c r="O41" s="41" t="s">
        <v>62</v>
      </c>
      <c r="P41" s="41" t="s">
        <v>223</v>
      </c>
      <c r="Q41" s="45" t="s">
        <v>219</v>
      </c>
      <c r="R41" s="27"/>
      <c r="S41" s="27"/>
    </row>
    <row r="42" spans="1:19" ht="138.75" customHeight="1">
      <c r="A42" s="67" t="s">
        <v>51</v>
      </c>
      <c r="B42" s="68" t="s">
        <v>224</v>
      </c>
      <c r="C42" s="136">
        <v>191550</v>
      </c>
      <c r="D42" s="68" t="s">
        <v>53</v>
      </c>
      <c r="E42" s="68" t="s">
        <v>225</v>
      </c>
      <c r="F42" s="41" t="s">
        <v>54</v>
      </c>
      <c r="G42" s="69" t="s">
        <v>226</v>
      </c>
      <c r="H42" s="68" t="s">
        <v>227</v>
      </c>
      <c r="I42" s="68" t="s">
        <v>228</v>
      </c>
      <c r="J42" s="68" t="s">
        <v>229</v>
      </c>
      <c r="K42" s="68" t="s">
        <v>230</v>
      </c>
      <c r="L42" s="69" t="s">
        <v>185</v>
      </c>
      <c r="M42" s="69" t="s">
        <v>231</v>
      </c>
      <c r="N42" s="69" t="s">
        <v>187</v>
      </c>
      <c r="O42" s="68" t="s">
        <v>188</v>
      </c>
      <c r="P42" s="70" t="s">
        <v>232</v>
      </c>
      <c r="Q42" s="45" t="s">
        <v>219</v>
      </c>
      <c r="R42" s="71"/>
      <c r="S42" s="72"/>
    </row>
    <row r="43" spans="1:19">
      <c r="A43" s="73" t="s">
        <v>233</v>
      </c>
      <c r="B43" s="74"/>
      <c r="C43" s="74"/>
      <c r="D43" s="74"/>
      <c r="E43" s="75"/>
      <c r="F43" s="74"/>
      <c r="G43" s="74"/>
      <c r="H43" s="74"/>
      <c r="I43" s="74"/>
      <c r="J43" s="74"/>
      <c r="K43" s="74"/>
      <c r="L43" s="74"/>
      <c r="M43" s="74"/>
      <c r="N43" s="74"/>
      <c r="O43" s="74"/>
      <c r="P43" s="74"/>
      <c r="Q43" s="76"/>
      <c r="R43" s="27"/>
      <c r="S43" s="27"/>
    </row>
    <row r="44" spans="1:19" s="3" customFormat="1">
      <c r="A44" s="120"/>
      <c r="B44" s="121" t="s">
        <v>234</v>
      </c>
      <c r="C44" s="121">
        <f>601477</f>
        <v>601477</v>
      </c>
      <c r="D44" s="121"/>
      <c r="E44" s="122"/>
      <c r="F44" s="121"/>
      <c r="G44" s="121"/>
      <c r="H44" s="121"/>
      <c r="I44" s="121"/>
      <c r="J44" s="121"/>
      <c r="K44" s="121"/>
      <c r="L44" s="121"/>
      <c r="M44" s="121"/>
      <c r="N44" s="121"/>
      <c r="O44" s="121"/>
      <c r="P44" s="121"/>
      <c r="Q44" s="123"/>
      <c r="R44" s="124"/>
      <c r="S44" s="124"/>
    </row>
    <row r="45" spans="1:19" ht="45">
      <c r="A45" s="41"/>
      <c r="B45" s="39" t="s">
        <v>235</v>
      </c>
      <c r="C45" s="119">
        <f>8000+8740</f>
        <v>16740</v>
      </c>
      <c r="D45" s="41" t="s">
        <v>53</v>
      </c>
      <c r="E45" s="52">
        <v>2026</v>
      </c>
      <c r="F45" s="41" t="s">
        <v>236</v>
      </c>
      <c r="G45" s="41" t="s">
        <v>196</v>
      </c>
      <c r="H45" s="41" t="s">
        <v>149</v>
      </c>
      <c r="I45" s="41" t="s">
        <v>149</v>
      </c>
      <c r="J45" s="41" t="s">
        <v>149</v>
      </c>
      <c r="K45" s="41" t="s">
        <v>149</v>
      </c>
      <c r="L45" s="41" t="s">
        <v>149</v>
      </c>
      <c r="M45" s="41" t="s">
        <v>149</v>
      </c>
      <c r="N45" s="41" t="s">
        <v>149</v>
      </c>
      <c r="O45" s="41" t="s">
        <v>62</v>
      </c>
      <c r="P45" s="41" t="s">
        <v>237</v>
      </c>
      <c r="Q45" s="41" t="s">
        <v>64</v>
      </c>
      <c r="R45" s="27"/>
      <c r="S45" s="27"/>
    </row>
    <row r="46" spans="1:19" ht="30">
      <c r="A46" s="41"/>
      <c r="B46" s="39" t="s">
        <v>238</v>
      </c>
      <c r="C46" s="137">
        <f>90221+172574+8318</f>
        <v>271113</v>
      </c>
      <c r="D46" s="41" t="s">
        <v>53</v>
      </c>
      <c r="E46" s="52">
        <v>2026</v>
      </c>
      <c r="F46" s="41" t="s">
        <v>239</v>
      </c>
      <c r="G46" s="41" t="s">
        <v>196</v>
      </c>
      <c r="H46" s="41" t="s">
        <v>149</v>
      </c>
      <c r="I46" s="41" t="s">
        <v>149</v>
      </c>
      <c r="J46" s="41" t="s">
        <v>149</v>
      </c>
      <c r="K46" s="41" t="s">
        <v>149</v>
      </c>
      <c r="L46" s="41" t="s">
        <v>149</v>
      </c>
      <c r="M46" s="41" t="s">
        <v>149</v>
      </c>
      <c r="N46" s="41" t="s">
        <v>149</v>
      </c>
      <c r="O46" s="41" t="s">
        <v>196</v>
      </c>
      <c r="P46" s="41" t="s">
        <v>240</v>
      </c>
      <c r="Q46" s="41" t="s">
        <v>64</v>
      </c>
      <c r="R46" s="27"/>
      <c r="S46" s="27"/>
    </row>
    <row r="47" spans="1:19" ht="30">
      <c r="A47" s="77"/>
      <c r="B47" s="78" t="s">
        <v>241</v>
      </c>
      <c r="C47" s="77">
        <v>5000</v>
      </c>
      <c r="D47" s="77" t="s">
        <v>53</v>
      </c>
      <c r="E47" s="77">
        <v>2026</v>
      </c>
      <c r="F47" s="41" t="s">
        <v>242</v>
      </c>
      <c r="G47" s="41" t="s">
        <v>196</v>
      </c>
      <c r="H47" s="41" t="s">
        <v>149</v>
      </c>
      <c r="I47" s="41" t="s">
        <v>149</v>
      </c>
      <c r="J47" s="41" t="s">
        <v>149</v>
      </c>
      <c r="K47" s="41" t="s">
        <v>149</v>
      </c>
      <c r="L47" s="41" t="s">
        <v>149</v>
      </c>
      <c r="M47" s="41" t="s">
        <v>149</v>
      </c>
      <c r="N47" s="41" t="s">
        <v>149</v>
      </c>
      <c r="O47" s="41" t="s">
        <v>196</v>
      </c>
      <c r="P47" s="41" t="s">
        <v>243</v>
      </c>
      <c r="Q47" s="41" t="s">
        <v>244</v>
      </c>
      <c r="R47" s="27"/>
      <c r="S47" s="27"/>
    </row>
    <row r="48" spans="1:19">
      <c r="C48" s="125"/>
    </row>
    <row r="50" spans="1:3">
      <c r="C50" s="114"/>
    </row>
    <row r="51" spans="1:3" s="215" customFormat="1">
      <c r="A51" s="215" t="s">
        <v>245</v>
      </c>
    </row>
  </sheetData>
  <mergeCells count="40">
    <mergeCell ref="I2:I8"/>
    <mergeCell ref="A2:A8"/>
    <mergeCell ref="B2:B8"/>
    <mergeCell ref="C2:C8"/>
    <mergeCell ref="D2:D8"/>
    <mergeCell ref="G2:G8"/>
    <mergeCell ref="P2:P8"/>
    <mergeCell ref="Q2:Q8"/>
    <mergeCell ref="R2:R8"/>
    <mergeCell ref="S2:S8"/>
    <mergeCell ref="B10:B11"/>
    <mergeCell ref="C10:C11"/>
    <mergeCell ref="D10:D11"/>
    <mergeCell ref="E10:E11"/>
    <mergeCell ref="F10:F11"/>
    <mergeCell ref="G10:G11"/>
    <mergeCell ref="J2:J8"/>
    <mergeCell ref="K2:K8"/>
    <mergeCell ref="L2:L8"/>
    <mergeCell ref="M2:M8"/>
    <mergeCell ref="N2:N8"/>
    <mergeCell ref="O2:O8"/>
    <mergeCell ref="R10:R11"/>
    <mergeCell ref="S10:S11"/>
    <mergeCell ref="H10:H11"/>
    <mergeCell ref="I10:I11"/>
    <mergeCell ref="J10:J11"/>
    <mergeCell ref="K10:K11"/>
    <mergeCell ref="L10:L11"/>
    <mergeCell ref="M10:M11"/>
    <mergeCell ref="A34:A37"/>
    <mergeCell ref="A9:Q9"/>
    <mergeCell ref="A25:Q25"/>
    <mergeCell ref="A33:Q33"/>
    <mergeCell ref="A39:Q39"/>
    <mergeCell ref="A10:A11"/>
    <mergeCell ref="N10:N11"/>
    <mergeCell ref="O10:O11"/>
    <mergeCell ref="P10:P11"/>
    <mergeCell ref="Q10:Q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4306-F193-4538-86A4-651EF5D43C21}">
  <dimension ref="A1:J12"/>
  <sheetViews>
    <sheetView workbookViewId="0">
      <selection activeCell="A15" sqref="A15"/>
    </sheetView>
  </sheetViews>
  <sheetFormatPr defaultColWidth="8.85546875" defaultRowHeight="15"/>
  <cols>
    <col min="1" max="1" width="64.140625" customWidth="1"/>
    <col min="2" max="2" width="23.85546875" customWidth="1"/>
    <col min="3" max="3" width="15.42578125" customWidth="1"/>
    <col min="4" max="9" width="14.28515625" bestFit="1" customWidth="1"/>
    <col min="10" max="10" width="15.85546875" customWidth="1"/>
  </cols>
  <sheetData>
    <row r="1" spans="1:10">
      <c r="A1" s="298"/>
      <c r="B1" s="347" t="s">
        <v>246</v>
      </c>
      <c r="C1" s="296" t="s">
        <v>247</v>
      </c>
      <c r="D1" s="296" t="s">
        <v>248</v>
      </c>
      <c r="E1" s="348" t="s">
        <v>249</v>
      </c>
      <c r="F1" s="297" t="s">
        <v>250</v>
      </c>
      <c r="G1" s="296" t="s">
        <v>251</v>
      </c>
      <c r="H1" s="296" t="s">
        <v>252</v>
      </c>
      <c r="I1" s="296" t="s">
        <v>253</v>
      </c>
    </row>
    <row r="2" spans="1:10">
      <c r="A2" s="208" t="s">
        <v>254</v>
      </c>
      <c r="B2" s="299">
        <v>8393643</v>
      </c>
      <c r="C2" s="299">
        <v>482468</v>
      </c>
      <c r="D2" s="299">
        <v>1046560</v>
      </c>
      <c r="E2" s="299">
        <v>1086892</v>
      </c>
      <c r="F2" s="300">
        <f>'SF TAI 2026'!F31</f>
        <v>1713067.3333333335</v>
      </c>
      <c r="G2" s="299">
        <v>1390000</v>
      </c>
      <c r="H2" s="299">
        <v>1390000</v>
      </c>
      <c r="I2" s="299">
        <v>1284655.67</v>
      </c>
      <c r="J2" s="114"/>
    </row>
    <row r="3" spans="1:10">
      <c r="A3" s="208" t="s">
        <v>255</v>
      </c>
      <c r="B3" s="294">
        <v>20131219</v>
      </c>
      <c r="C3" s="294">
        <v>672963</v>
      </c>
      <c r="D3" s="294">
        <v>1983585</v>
      </c>
      <c r="E3" s="294">
        <v>2880366</v>
      </c>
      <c r="F3" s="295">
        <f>'SF TAI 2026'!F32</f>
        <v>2817514</v>
      </c>
      <c r="G3" s="294">
        <f>6500000-2500000</f>
        <v>4000000</v>
      </c>
      <c r="H3" s="294">
        <f>6500000-2500000</f>
        <v>4000000</v>
      </c>
      <c r="I3" s="294">
        <v>3776791</v>
      </c>
      <c r="J3" s="114"/>
    </row>
    <row r="4" spans="1:10">
      <c r="A4" s="208" t="s">
        <v>256</v>
      </c>
      <c r="B4" s="294">
        <v>3178286</v>
      </c>
      <c r="C4" s="294">
        <v>8659</v>
      </c>
      <c r="D4" s="294">
        <v>156126</v>
      </c>
      <c r="E4" s="294">
        <v>143935</v>
      </c>
      <c r="F4" s="295">
        <f>'SF Innohanked 2026'!F13</f>
        <v>513771</v>
      </c>
      <c r="G4" s="294">
        <v>700000</v>
      </c>
      <c r="H4" s="294">
        <v>916093</v>
      </c>
      <c r="I4" s="294">
        <v>739702</v>
      </c>
      <c r="J4" s="114"/>
    </row>
    <row r="5" spans="1:10">
      <c r="A5" s="208" t="s">
        <v>257</v>
      </c>
      <c r="B5" s="294">
        <v>10022857</v>
      </c>
      <c r="C5" s="294">
        <v>208222</v>
      </c>
      <c r="D5" s="294">
        <v>1228612</v>
      </c>
      <c r="E5" s="294">
        <v>1853155</v>
      </c>
      <c r="F5" s="295">
        <f>'SF IDU JA ÖKOSÜS. 2026'!F28</f>
        <v>3332981</v>
      </c>
      <c r="G5" s="294">
        <v>1900000</v>
      </c>
      <c r="H5" s="294">
        <v>1373009</v>
      </c>
      <c r="I5" s="294">
        <v>126878</v>
      </c>
      <c r="J5" s="114"/>
    </row>
    <row r="6" spans="1:10">
      <c r="A6" s="208" t="s">
        <v>258</v>
      </c>
      <c r="B6" s="294">
        <v>7016000</v>
      </c>
      <c r="C6" s="294">
        <v>438935</v>
      </c>
      <c r="D6" s="294">
        <v>1951938</v>
      </c>
      <c r="E6" s="294">
        <v>897011</v>
      </c>
      <c r="F6" s="295">
        <f>'SF Ettevõtlusteadlikkus 2026'!F18</f>
        <v>1301916.18</v>
      </c>
      <c r="G6" s="294">
        <v>1000000</v>
      </c>
      <c r="H6" s="294">
        <v>1000000</v>
      </c>
      <c r="I6" s="294">
        <v>426199.82</v>
      </c>
      <c r="J6" s="114"/>
    </row>
    <row r="7" spans="1:10">
      <c r="A7" s="284" t="s">
        <v>259</v>
      </c>
      <c r="B7" s="294">
        <v>35802857</v>
      </c>
      <c r="C7" s="294">
        <v>1949069</v>
      </c>
      <c r="D7" s="294">
        <v>4893776</v>
      </c>
      <c r="E7" s="294">
        <v>4294801</v>
      </c>
      <c r="F7" s="295">
        <f>' SF TURISM 2026 '!E34</f>
        <v>5907073.7000000002</v>
      </c>
      <c r="G7" s="294">
        <v>7100500</v>
      </c>
      <c r="H7" s="294">
        <v>7100500</v>
      </c>
      <c r="I7" s="294">
        <v>4557137.3</v>
      </c>
      <c r="J7" s="114"/>
    </row>
    <row r="8" spans="1:10">
      <c r="A8" s="208" t="s">
        <v>260</v>
      </c>
      <c r="B8" s="294">
        <v>44298282</v>
      </c>
      <c r="C8" s="294">
        <v>5030245</v>
      </c>
      <c r="D8" s="294">
        <v>6292859</v>
      </c>
      <c r="E8" s="294">
        <v>4785150</v>
      </c>
      <c r="F8" s="295">
        <v>5123454</v>
      </c>
      <c r="G8" s="294">
        <v>7400000</v>
      </c>
      <c r="H8" s="294">
        <v>7400000</v>
      </c>
      <c r="I8" s="294">
        <v>8266574</v>
      </c>
      <c r="J8" s="114"/>
    </row>
    <row r="9" spans="1:10">
      <c r="A9" s="303" t="s">
        <v>261</v>
      </c>
      <c r="B9" s="304">
        <v>7415231</v>
      </c>
      <c r="C9" s="294">
        <v>1000528</v>
      </c>
      <c r="D9" s="294">
        <v>873809</v>
      </c>
      <c r="E9" s="294">
        <v>1021610</v>
      </c>
      <c r="F9" s="295">
        <v>990508</v>
      </c>
      <c r="G9" s="294">
        <v>1100000</v>
      </c>
      <c r="H9" s="294">
        <v>1050000</v>
      </c>
      <c r="I9" s="294">
        <v>1378776</v>
      </c>
      <c r="J9" s="114"/>
    </row>
    <row r="10" spans="1:10">
      <c r="A10" s="301" t="s">
        <v>262</v>
      </c>
      <c r="B10" s="294">
        <v>7132400</v>
      </c>
      <c r="C10" s="302">
        <v>1098489</v>
      </c>
      <c r="D10" s="294">
        <v>1194065</v>
      </c>
      <c r="E10" s="294">
        <v>1037166</v>
      </c>
      <c r="F10" s="295">
        <v>1008009</v>
      </c>
      <c r="G10" s="294">
        <v>940000</v>
      </c>
      <c r="H10" s="294">
        <v>930000</v>
      </c>
      <c r="I10" s="294">
        <v>924671</v>
      </c>
      <c r="J10" s="114"/>
    </row>
    <row r="11" spans="1:10">
      <c r="A11" s="301" t="s">
        <v>263</v>
      </c>
      <c r="B11" s="304">
        <v>7047698</v>
      </c>
      <c r="C11" s="305">
        <v>1153884</v>
      </c>
      <c r="D11" s="304">
        <v>934417</v>
      </c>
      <c r="E11" s="304">
        <v>763614</v>
      </c>
      <c r="F11" s="306">
        <v>768174</v>
      </c>
      <c r="G11" s="304">
        <v>1020000</v>
      </c>
      <c r="H11" s="304">
        <v>1020000</v>
      </c>
      <c r="I11" s="304">
        <v>1387609</v>
      </c>
      <c r="J11" s="114"/>
    </row>
    <row r="12" spans="1:10">
      <c r="B12" s="307">
        <f t="shared" ref="B12:I12" si="0">SUM(B2:B11)</f>
        <v>150438473</v>
      </c>
      <c r="C12" s="307">
        <f t="shared" si="0"/>
        <v>12043462</v>
      </c>
      <c r="D12" s="307">
        <f t="shared" si="0"/>
        <v>20555747</v>
      </c>
      <c r="E12" s="307">
        <f t="shared" si="0"/>
        <v>18763700</v>
      </c>
      <c r="F12" s="307">
        <f t="shared" si="0"/>
        <v>23476468.213333335</v>
      </c>
      <c r="G12" s="307">
        <f t="shared" si="0"/>
        <v>26550500</v>
      </c>
      <c r="H12" s="307">
        <f t="shared" si="0"/>
        <v>26179602</v>
      </c>
      <c r="I12" s="307">
        <f t="shared" si="0"/>
        <v>22868993.789999999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65F10-ED82-4CE1-B29E-E3EC66386781}">
  <dimension ref="A1:K84"/>
  <sheetViews>
    <sheetView workbookViewId="0">
      <selection activeCell="I1" sqref="I1"/>
    </sheetView>
  </sheetViews>
  <sheetFormatPr defaultColWidth="11.42578125" defaultRowHeight="15"/>
  <cols>
    <col min="1" max="1" width="31.28515625" customWidth="1"/>
    <col min="2" max="2" width="13.7109375" customWidth="1"/>
    <col min="3" max="3" width="65.42578125" bestFit="1" customWidth="1"/>
    <col min="4" max="4" width="22.7109375" bestFit="1" customWidth="1"/>
    <col min="6" max="6" width="13.28515625" bestFit="1" customWidth="1"/>
    <col min="7" max="7" width="16" bestFit="1" customWidth="1"/>
    <col min="8" max="8" width="21.140625" customWidth="1"/>
  </cols>
  <sheetData>
    <row r="1" spans="1:11">
      <c r="A1" s="325" t="s">
        <v>264</v>
      </c>
      <c r="B1" s="325" t="s">
        <v>265</v>
      </c>
      <c r="C1" s="325" t="s">
        <v>266</v>
      </c>
      <c r="D1" s="325" t="s">
        <v>267</v>
      </c>
      <c r="E1" s="325" t="s">
        <v>268</v>
      </c>
      <c r="F1" s="325" t="s">
        <v>269</v>
      </c>
      <c r="G1" s="325" t="s">
        <v>270</v>
      </c>
      <c r="H1" s="326" t="s">
        <v>271</v>
      </c>
      <c r="I1" s="325" t="s">
        <v>272</v>
      </c>
      <c r="J1" s="325" t="s">
        <v>273</v>
      </c>
      <c r="K1" s="326" t="s">
        <v>274</v>
      </c>
    </row>
    <row r="2" spans="1:11">
      <c r="A2" s="327" t="s">
        <v>275</v>
      </c>
      <c r="B2" s="327" t="s">
        <v>276</v>
      </c>
      <c r="C2" s="327" t="s">
        <v>277</v>
      </c>
      <c r="D2" s="327" t="s">
        <v>278</v>
      </c>
      <c r="E2" s="327"/>
      <c r="F2" s="327" t="s">
        <v>279</v>
      </c>
      <c r="G2" s="327" t="s">
        <v>280</v>
      </c>
      <c r="H2" s="327" t="s">
        <v>281</v>
      </c>
      <c r="I2" s="327">
        <v>0</v>
      </c>
      <c r="J2" s="327" t="s">
        <v>282</v>
      </c>
      <c r="K2" s="327" t="s">
        <v>283</v>
      </c>
    </row>
    <row r="3" spans="1:11">
      <c r="A3" s="328" t="s">
        <v>275</v>
      </c>
      <c r="B3" s="328" t="s">
        <v>284</v>
      </c>
      <c r="C3" s="328" t="s">
        <v>285</v>
      </c>
      <c r="D3" s="328" t="s">
        <v>278</v>
      </c>
      <c r="E3" s="328"/>
      <c r="F3" s="328" t="s">
        <v>279</v>
      </c>
      <c r="G3" s="328" t="s">
        <v>286</v>
      </c>
      <c r="H3" s="328" t="s">
        <v>287</v>
      </c>
      <c r="I3" s="328">
        <v>0</v>
      </c>
      <c r="J3" s="328" t="s">
        <v>288</v>
      </c>
      <c r="K3" s="328" t="s">
        <v>289</v>
      </c>
    </row>
    <row r="4" spans="1:11">
      <c r="A4" s="327" t="s">
        <v>275</v>
      </c>
      <c r="B4" s="327" t="s">
        <v>290</v>
      </c>
      <c r="C4" s="327" t="s">
        <v>291</v>
      </c>
      <c r="D4" s="327" t="s">
        <v>278</v>
      </c>
      <c r="E4" s="327" t="s">
        <v>292</v>
      </c>
      <c r="F4" s="327" t="s">
        <v>293</v>
      </c>
      <c r="G4" s="327" t="s">
        <v>294</v>
      </c>
      <c r="H4" s="327" t="s">
        <v>295</v>
      </c>
      <c r="I4" s="327">
        <v>0</v>
      </c>
      <c r="J4" s="327" t="s">
        <v>296</v>
      </c>
      <c r="K4" s="327" t="s">
        <v>297</v>
      </c>
    </row>
    <row r="5" spans="1:11">
      <c r="A5" s="328" t="s">
        <v>298</v>
      </c>
      <c r="B5" s="328" t="s">
        <v>276</v>
      </c>
      <c r="C5" s="328" t="s">
        <v>277</v>
      </c>
      <c r="D5" s="328" t="s">
        <v>278</v>
      </c>
      <c r="E5" s="328"/>
      <c r="F5" s="328" t="s">
        <v>299</v>
      </c>
      <c r="G5" s="328" t="s">
        <v>299</v>
      </c>
      <c r="H5" s="328" t="s">
        <v>300</v>
      </c>
      <c r="I5" s="328">
        <v>0</v>
      </c>
      <c r="J5" s="328" t="s">
        <v>301</v>
      </c>
      <c r="K5" s="328" t="s">
        <v>302</v>
      </c>
    </row>
    <row r="6" spans="1:11">
      <c r="A6" s="327" t="s">
        <v>298</v>
      </c>
      <c r="B6" s="327" t="s">
        <v>284</v>
      </c>
      <c r="C6" s="327" t="s">
        <v>285</v>
      </c>
      <c r="D6" s="327" t="s">
        <v>278</v>
      </c>
      <c r="E6" s="327"/>
      <c r="F6" s="327" t="s">
        <v>299</v>
      </c>
      <c r="G6" s="327" t="s">
        <v>299</v>
      </c>
      <c r="H6" s="327" t="s">
        <v>300</v>
      </c>
      <c r="I6" s="327">
        <v>0</v>
      </c>
      <c r="J6" s="327" t="s">
        <v>303</v>
      </c>
      <c r="K6" s="327" t="s">
        <v>304</v>
      </c>
    </row>
    <row r="7" spans="1:11">
      <c r="A7" s="328" t="s">
        <v>305</v>
      </c>
      <c r="B7" s="328" t="s">
        <v>276</v>
      </c>
      <c r="C7" s="328" t="s">
        <v>277</v>
      </c>
      <c r="D7" s="328" t="s">
        <v>278</v>
      </c>
      <c r="E7" s="328"/>
      <c r="F7" s="328" t="s">
        <v>306</v>
      </c>
      <c r="G7" s="328" t="s">
        <v>307</v>
      </c>
      <c r="H7" s="328" t="s">
        <v>308</v>
      </c>
      <c r="I7" s="328">
        <v>0</v>
      </c>
      <c r="J7" s="328" t="s">
        <v>309</v>
      </c>
      <c r="K7" s="328" t="s">
        <v>310</v>
      </c>
    </row>
    <row r="8" spans="1:11">
      <c r="A8" s="327" t="s">
        <v>305</v>
      </c>
      <c r="B8" s="327" t="s">
        <v>311</v>
      </c>
      <c r="C8" s="327" t="s">
        <v>312</v>
      </c>
      <c r="D8" s="327" t="s">
        <v>278</v>
      </c>
      <c r="E8" s="327"/>
      <c r="F8" s="327" t="s">
        <v>306</v>
      </c>
      <c r="G8" s="327" t="s">
        <v>307</v>
      </c>
      <c r="H8" s="327" t="s">
        <v>308</v>
      </c>
      <c r="I8" s="327">
        <v>0</v>
      </c>
      <c r="J8" s="327" t="s">
        <v>309</v>
      </c>
      <c r="K8" s="327" t="s">
        <v>310</v>
      </c>
    </row>
    <row r="9" spans="1:11">
      <c r="A9" s="328" t="s">
        <v>305</v>
      </c>
      <c r="B9" s="328" t="s">
        <v>313</v>
      </c>
      <c r="C9" s="328" t="s">
        <v>314</v>
      </c>
      <c r="D9" s="328" t="s">
        <v>315</v>
      </c>
      <c r="E9" s="328"/>
      <c r="F9" s="328" t="s">
        <v>316</v>
      </c>
      <c r="G9" s="328" t="s">
        <v>317</v>
      </c>
      <c r="H9" s="328" t="s">
        <v>318</v>
      </c>
      <c r="I9" s="328">
        <v>0</v>
      </c>
      <c r="J9" s="328" t="s">
        <v>319</v>
      </c>
      <c r="K9" s="328" t="s">
        <v>320</v>
      </c>
    </row>
    <row r="10" spans="1:11">
      <c r="A10" s="327" t="s">
        <v>305</v>
      </c>
      <c r="B10" s="327" t="s">
        <v>321</v>
      </c>
      <c r="C10" s="327" t="s">
        <v>322</v>
      </c>
      <c r="D10" s="327" t="s">
        <v>278</v>
      </c>
      <c r="E10" s="327" t="s">
        <v>292</v>
      </c>
      <c r="F10" s="327" t="s">
        <v>323</v>
      </c>
      <c r="G10" s="327" t="s">
        <v>324</v>
      </c>
      <c r="H10" s="327" t="s">
        <v>325</v>
      </c>
      <c r="I10" s="327">
        <v>1</v>
      </c>
      <c r="J10" s="327" t="s">
        <v>309</v>
      </c>
      <c r="K10" s="327" t="s">
        <v>326</v>
      </c>
    </row>
    <row r="11" spans="1:11">
      <c r="A11" s="328" t="s">
        <v>305</v>
      </c>
      <c r="B11" s="328" t="s">
        <v>290</v>
      </c>
      <c r="C11" s="328" t="s">
        <v>291</v>
      </c>
      <c r="D11" s="328" t="s">
        <v>278</v>
      </c>
      <c r="E11" s="328" t="s">
        <v>292</v>
      </c>
      <c r="F11" s="328" t="s">
        <v>327</v>
      </c>
      <c r="G11" s="328" t="s">
        <v>328</v>
      </c>
      <c r="H11" s="328" t="s">
        <v>329</v>
      </c>
      <c r="I11" s="328">
        <v>0</v>
      </c>
      <c r="J11" s="328"/>
      <c r="K11" s="328"/>
    </row>
    <row r="12" spans="1:11">
      <c r="A12" s="327" t="s">
        <v>330</v>
      </c>
      <c r="B12" s="327" t="s">
        <v>276</v>
      </c>
      <c r="C12" s="327" t="s">
        <v>277</v>
      </c>
      <c r="D12" s="327" t="s">
        <v>278</v>
      </c>
      <c r="E12" s="327"/>
      <c r="F12" s="327" t="s">
        <v>331</v>
      </c>
      <c r="G12" s="327" t="s">
        <v>332</v>
      </c>
      <c r="H12" s="327" t="s">
        <v>333</v>
      </c>
      <c r="I12" s="327">
        <v>0</v>
      </c>
      <c r="J12" s="327" t="s">
        <v>334</v>
      </c>
      <c r="K12" s="327" t="s">
        <v>335</v>
      </c>
    </row>
    <row r="13" spans="1:11">
      <c r="A13" s="328" t="s">
        <v>330</v>
      </c>
      <c r="B13" s="328" t="s">
        <v>311</v>
      </c>
      <c r="C13" s="328" t="s">
        <v>312</v>
      </c>
      <c r="D13" s="328" t="s">
        <v>278</v>
      </c>
      <c r="E13" s="328"/>
      <c r="F13" s="328" t="s">
        <v>331</v>
      </c>
      <c r="G13" s="328" t="s">
        <v>332</v>
      </c>
      <c r="H13" s="328" t="s">
        <v>333</v>
      </c>
      <c r="I13" s="328">
        <v>0</v>
      </c>
      <c r="J13" s="328" t="s">
        <v>336</v>
      </c>
      <c r="K13" s="328" t="s">
        <v>337</v>
      </c>
    </row>
    <row r="14" spans="1:11">
      <c r="A14" s="327" t="s">
        <v>330</v>
      </c>
      <c r="B14" s="327" t="s">
        <v>338</v>
      </c>
      <c r="C14" s="327" t="s">
        <v>339</v>
      </c>
      <c r="D14" s="327" t="s">
        <v>278</v>
      </c>
      <c r="E14" s="327"/>
      <c r="F14" s="327" t="s">
        <v>340</v>
      </c>
      <c r="G14" s="327" t="s">
        <v>341</v>
      </c>
      <c r="H14" s="327" t="s">
        <v>342</v>
      </c>
      <c r="I14" s="327">
        <v>0</v>
      </c>
      <c r="J14" s="327" t="s">
        <v>343</v>
      </c>
      <c r="K14" s="327" t="s">
        <v>344</v>
      </c>
    </row>
    <row r="15" spans="1:11">
      <c r="A15" s="328" t="s">
        <v>330</v>
      </c>
      <c r="B15" s="328" t="s">
        <v>313</v>
      </c>
      <c r="C15" s="328" t="s">
        <v>314</v>
      </c>
      <c r="D15" s="328" t="s">
        <v>315</v>
      </c>
      <c r="E15" s="328"/>
      <c r="F15" s="328" t="s">
        <v>345</v>
      </c>
      <c r="G15" s="328" t="s">
        <v>346</v>
      </c>
      <c r="H15" s="328" t="s">
        <v>347</v>
      </c>
      <c r="I15" s="328" t="s">
        <v>348</v>
      </c>
      <c r="J15" s="328" t="s">
        <v>349</v>
      </c>
      <c r="K15" s="328" t="s">
        <v>350</v>
      </c>
    </row>
    <row r="16" spans="1:11">
      <c r="A16" s="327" t="s">
        <v>330</v>
      </c>
      <c r="B16" s="327" t="s">
        <v>290</v>
      </c>
      <c r="C16" s="327" t="s">
        <v>291</v>
      </c>
      <c r="D16" s="327" t="s">
        <v>278</v>
      </c>
      <c r="E16" s="327" t="s">
        <v>292</v>
      </c>
      <c r="F16" s="327" t="s">
        <v>307</v>
      </c>
      <c r="G16" s="327" t="s">
        <v>351</v>
      </c>
      <c r="H16" s="327" t="s">
        <v>352</v>
      </c>
      <c r="I16" s="327">
        <v>0</v>
      </c>
      <c r="J16" s="327"/>
      <c r="K16" s="327"/>
    </row>
    <row r="17" spans="1:11">
      <c r="A17" s="328" t="s">
        <v>353</v>
      </c>
      <c r="B17" s="328" t="s">
        <v>354</v>
      </c>
      <c r="C17" s="328" t="s">
        <v>355</v>
      </c>
      <c r="D17" s="328" t="s">
        <v>356</v>
      </c>
      <c r="E17" s="328"/>
      <c r="F17" s="328" t="s">
        <v>357</v>
      </c>
      <c r="G17" s="328" t="s">
        <v>357</v>
      </c>
      <c r="H17" s="328" t="s">
        <v>300</v>
      </c>
      <c r="I17" s="328">
        <v>0</v>
      </c>
      <c r="J17" s="328" t="s">
        <v>358</v>
      </c>
      <c r="K17" s="328" t="s">
        <v>359</v>
      </c>
    </row>
    <row r="18" spans="1:11">
      <c r="A18" s="327" t="s">
        <v>360</v>
      </c>
      <c r="B18" s="327" t="s">
        <v>361</v>
      </c>
      <c r="C18" s="327" t="s">
        <v>362</v>
      </c>
      <c r="D18" s="327" t="s">
        <v>363</v>
      </c>
      <c r="E18" s="327"/>
      <c r="F18" s="327" t="s">
        <v>364</v>
      </c>
      <c r="G18" s="327" t="s">
        <v>365</v>
      </c>
      <c r="H18" s="327" t="s">
        <v>366</v>
      </c>
      <c r="I18" s="327">
        <v>1</v>
      </c>
      <c r="J18" s="327" t="s">
        <v>367</v>
      </c>
      <c r="K18" s="327" t="s">
        <v>368</v>
      </c>
    </row>
    <row r="19" spans="1:11">
      <c r="A19" s="328" t="s">
        <v>360</v>
      </c>
      <c r="B19" s="328" t="s">
        <v>276</v>
      </c>
      <c r="C19" s="328" t="s">
        <v>277</v>
      </c>
      <c r="D19" s="328" t="s">
        <v>278</v>
      </c>
      <c r="E19" s="328"/>
      <c r="F19" s="328" t="s">
        <v>369</v>
      </c>
      <c r="G19" s="328" t="s">
        <v>370</v>
      </c>
      <c r="H19" s="328" t="s">
        <v>371</v>
      </c>
      <c r="I19" s="328">
        <v>0</v>
      </c>
      <c r="J19" s="328" t="s">
        <v>372</v>
      </c>
      <c r="K19" s="328" t="s">
        <v>373</v>
      </c>
    </row>
    <row r="20" spans="1:11">
      <c r="A20" s="327" t="s">
        <v>360</v>
      </c>
      <c r="B20" s="327" t="s">
        <v>311</v>
      </c>
      <c r="C20" s="327" t="s">
        <v>312</v>
      </c>
      <c r="D20" s="327" t="s">
        <v>278</v>
      </c>
      <c r="E20" s="327"/>
      <c r="F20" s="327" t="s">
        <v>369</v>
      </c>
      <c r="G20" s="327" t="s">
        <v>370</v>
      </c>
      <c r="H20" s="327" t="s">
        <v>371</v>
      </c>
      <c r="I20" s="327">
        <v>1</v>
      </c>
      <c r="J20" s="327" t="s">
        <v>372</v>
      </c>
      <c r="K20" s="327" t="s">
        <v>373</v>
      </c>
    </row>
    <row r="21" spans="1:11">
      <c r="A21" s="328" t="s">
        <v>374</v>
      </c>
      <c r="B21" s="328" t="s">
        <v>276</v>
      </c>
      <c r="C21" s="328" t="s">
        <v>277</v>
      </c>
      <c r="D21" s="328" t="s">
        <v>278</v>
      </c>
      <c r="E21" s="328"/>
      <c r="F21" s="328" t="s">
        <v>375</v>
      </c>
      <c r="G21" s="328" t="s">
        <v>376</v>
      </c>
      <c r="H21" s="328" t="s">
        <v>377</v>
      </c>
      <c r="I21" s="328">
        <v>0</v>
      </c>
      <c r="J21" s="328" t="s">
        <v>378</v>
      </c>
      <c r="K21" s="328" t="s">
        <v>379</v>
      </c>
    </row>
    <row r="22" spans="1:11">
      <c r="A22" s="327" t="s">
        <v>374</v>
      </c>
      <c r="B22" s="327" t="s">
        <v>284</v>
      </c>
      <c r="C22" s="327" t="s">
        <v>285</v>
      </c>
      <c r="D22" s="327" t="s">
        <v>278</v>
      </c>
      <c r="E22" s="327"/>
      <c r="F22" s="327" t="s">
        <v>375</v>
      </c>
      <c r="G22" s="327" t="s">
        <v>380</v>
      </c>
      <c r="H22" s="327" t="s">
        <v>381</v>
      </c>
      <c r="I22" s="327">
        <v>0</v>
      </c>
      <c r="J22" s="327" t="s">
        <v>382</v>
      </c>
      <c r="K22" s="327" t="s">
        <v>383</v>
      </c>
    </row>
    <row r="23" spans="1:11">
      <c r="A23" s="328" t="s">
        <v>374</v>
      </c>
      <c r="B23" s="328" t="s">
        <v>290</v>
      </c>
      <c r="C23" s="328" t="s">
        <v>291</v>
      </c>
      <c r="D23" s="328" t="s">
        <v>278</v>
      </c>
      <c r="E23" s="328" t="s">
        <v>292</v>
      </c>
      <c r="F23" s="328" t="s">
        <v>384</v>
      </c>
      <c r="G23" s="328" t="s">
        <v>384</v>
      </c>
      <c r="H23" s="328" t="s">
        <v>300</v>
      </c>
      <c r="I23" s="328">
        <v>0</v>
      </c>
      <c r="J23" s="328" t="s">
        <v>385</v>
      </c>
      <c r="K23" s="328" t="s">
        <v>386</v>
      </c>
    </row>
    <row r="24" spans="1:11">
      <c r="A24" s="327" t="s">
        <v>387</v>
      </c>
      <c r="B24" s="327" t="s">
        <v>276</v>
      </c>
      <c r="C24" s="327" t="s">
        <v>277</v>
      </c>
      <c r="D24" s="327" t="s">
        <v>278</v>
      </c>
      <c r="E24" s="327"/>
      <c r="F24" s="327" t="s">
        <v>388</v>
      </c>
      <c r="G24" s="327" t="s">
        <v>388</v>
      </c>
      <c r="H24" s="327" t="s">
        <v>300</v>
      </c>
      <c r="I24" s="327">
        <v>0</v>
      </c>
      <c r="J24" s="327" t="s">
        <v>389</v>
      </c>
      <c r="K24" s="327" t="s">
        <v>390</v>
      </c>
    </row>
    <row r="25" spans="1:11">
      <c r="A25" s="328" t="s">
        <v>387</v>
      </c>
      <c r="B25" s="328" t="s">
        <v>284</v>
      </c>
      <c r="C25" s="328" t="s">
        <v>285</v>
      </c>
      <c r="D25" s="328" t="s">
        <v>278</v>
      </c>
      <c r="E25" s="328"/>
      <c r="F25" s="328" t="s">
        <v>388</v>
      </c>
      <c r="G25" s="328" t="s">
        <v>388</v>
      </c>
      <c r="H25" s="328" t="s">
        <v>300</v>
      </c>
      <c r="I25" s="328">
        <v>0</v>
      </c>
      <c r="J25" s="328" t="s">
        <v>391</v>
      </c>
      <c r="K25" s="328" t="s">
        <v>392</v>
      </c>
    </row>
    <row r="26" spans="1:11">
      <c r="A26" s="327" t="s">
        <v>387</v>
      </c>
      <c r="B26" s="327" t="s">
        <v>393</v>
      </c>
      <c r="C26" s="327" t="s">
        <v>394</v>
      </c>
      <c r="D26" s="327" t="s">
        <v>278</v>
      </c>
      <c r="E26" s="327"/>
      <c r="F26" s="327" t="s">
        <v>395</v>
      </c>
      <c r="G26" s="327" t="s">
        <v>395</v>
      </c>
      <c r="H26" s="327" t="s">
        <v>300</v>
      </c>
      <c r="I26" s="327">
        <v>0</v>
      </c>
      <c r="J26" s="327" t="s">
        <v>396</v>
      </c>
      <c r="K26" s="327" t="s">
        <v>397</v>
      </c>
    </row>
    <row r="27" spans="1:11">
      <c r="A27" s="328" t="s">
        <v>387</v>
      </c>
      <c r="B27" s="328" t="s">
        <v>290</v>
      </c>
      <c r="C27" s="328" t="s">
        <v>291</v>
      </c>
      <c r="D27" s="328" t="s">
        <v>278</v>
      </c>
      <c r="E27" s="328" t="s">
        <v>292</v>
      </c>
      <c r="F27" s="328" t="s">
        <v>398</v>
      </c>
      <c r="G27" s="328" t="s">
        <v>398</v>
      </c>
      <c r="H27" s="328" t="s">
        <v>300</v>
      </c>
      <c r="I27" s="328">
        <v>0</v>
      </c>
      <c r="J27" s="328" t="s">
        <v>399</v>
      </c>
      <c r="K27" s="328" t="s">
        <v>400</v>
      </c>
    </row>
    <row r="28" spans="1:11">
      <c r="A28" s="327" t="s">
        <v>401</v>
      </c>
      <c r="B28" s="327" t="s">
        <v>276</v>
      </c>
      <c r="C28" s="327" t="s">
        <v>277</v>
      </c>
      <c r="D28" s="327" t="s">
        <v>278</v>
      </c>
      <c r="E28" s="327"/>
      <c r="F28" s="327" t="s">
        <v>402</v>
      </c>
      <c r="G28" s="327" t="s">
        <v>403</v>
      </c>
      <c r="H28" s="327" t="s">
        <v>404</v>
      </c>
      <c r="I28" s="327">
        <v>0</v>
      </c>
      <c r="J28" s="327" t="s">
        <v>405</v>
      </c>
      <c r="K28" s="327" t="s">
        <v>406</v>
      </c>
    </row>
    <row r="29" spans="1:11">
      <c r="A29" s="328" t="s">
        <v>401</v>
      </c>
      <c r="B29" s="328" t="s">
        <v>311</v>
      </c>
      <c r="C29" s="328" t="s">
        <v>312</v>
      </c>
      <c r="D29" s="328" t="s">
        <v>278</v>
      </c>
      <c r="E29" s="328"/>
      <c r="F29" s="328" t="s">
        <v>402</v>
      </c>
      <c r="G29" s="328" t="s">
        <v>403</v>
      </c>
      <c r="H29" s="328" t="s">
        <v>404</v>
      </c>
      <c r="I29" s="328">
        <v>0</v>
      </c>
      <c r="J29" s="328" t="s">
        <v>405</v>
      </c>
      <c r="K29" s="328" t="s">
        <v>406</v>
      </c>
    </row>
    <row r="30" spans="1:11">
      <c r="A30" s="327" t="s">
        <v>401</v>
      </c>
      <c r="B30" s="327" t="s">
        <v>290</v>
      </c>
      <c r="C30" s="327" t="s">
        <v>291</v>
      </c>
      <c r="D30" s="327" t="s">
        <v>278</v>
      </c>
      <c r="E30" s="327" t="s">
        <v>292</v>
      </c>
      <c r="F30" s="327" t="s">
        <v>407</v>
      </c>
      <c r="G30" s="327" t="s">
        <v>408</v>
      </c>
      <c r="H30" s="327" t="s">
        <v>409</v>
      </c>
      <c r="I30" s="327">
        <v>0</v>
      </c>
      <c r="J30" s="327"/>
      <c r="K30" s="327"/>
    </row>
    <row r="31" spans="1:11">
      <c r="A31" s="328" t="s">
        <v>410</v>
      </c>
      <c r="B31" s="328" t="s">
        <v>276</v>
      </c>
      <c r="C31" s="328" t="s">
        <v>277</v>
      </c>
      <c r="D31" s="328" t="s">
        <v>278</v>
      </c>
      <c r="E31" s="328"/>
      <c r="F31" s="328" t="s">
        <v>411</v>
      </c>
      <c r="G31" s="328" t="s">
        <v>412</v>
      </c>
      <c r="H31" s="328" t="s">
        <v>413</v>
      </c>
      <c r="I31" s="328">
        <v>0</v>
      </c>
      <c r="J31" s="328"/>
      <c r="K31" s="328"/>
    </row>
    <row r="32" spans="1:11">
      <c r="A32" s="327" t="s">
        <v>410</v>
      </c>
      <c r="B32" s="327" t="s">
        <v>311</v>
      </c>
      <c r="C32" s="327" t="s">
        <v>312</v>
      </c>
      <c r="D32" s="327" t="s">
        <v>278</v>
      </c>
      <c r="E32" s="327"/>
      <c r="F32" s="327" t="s">
        <v>340</v>
      </c>
      <c r="G32" s="327" t="s">
        <v>412</v>
      </c>
      <c r="H32" s="327" t="s">
        <v>414</v>
      </c>
      <c r="I32" s="327">
        <v>0</v>
      </c>
      <c r="J32" s="327"/>
      <c r="K32" s="327"/>
    </row>
    <row r="33" spans="1:11">
      <c r="A33" s="328" t="s">
        <v>410</v>
      </c>
      <c r="B33" s="328" t="s">
        <v>290</v>
      </c>
      <c r="C33" s="328" t="s">
        <v>291</v>
      </c>
      <c r="D33" s="328" t="s">
        <v>278</v>
      </c>
      <c r="E33" s="328" t="s">
        <v>292</v>
      </c>
      <c r="F33" s="328" t="s">
        <v>415</v>
      </c>
      <c r="G33" s="328" t="s">
        <v>412</v>
      </c>
      <c r="H33" s="328" t="s">
        <v>416</v>
      </c>
      <c r="I33" s="328">
        <v>0</v>
      </c>
      <c r="J33" s="328"/>
      <c r="K33" s="328"/>
    </row>
    <row r="34" spans="1:11">
      <c r="A34" s="327" t="s">
        <v>417</v>
      </c>
      <c r="B34" s="327" t="s">
        <v>276</v>
      </c>
      <c r="C34" s="327" t="s">
        <v>277</v>
      </c>
      <c r="D34" s="327" t="s">
        <v>278</v>
      </c>
      <c r="E34" s="327"/>
      <c r="F34" s="327" t="s">
        <v>418</v>
      </c>
      <c r="G34" s="327" t="s">
        <v>418</v>
      </c>
      <c r="H34" s="327" t="s">
        <v>300</v>
      </c>
      <c r="I34" s="327">
        <v>0</v>
      </c>
      <c r="J34" s="327" t="s">
        <v>419</v>
      </c>
      <c r="K34" s="327" t="s">
        <v>420</v>
      </c>
    </row>
    <row r="35" spans="1:11">
      <c r="A35" s="328" t="s">
        <v>417</v>
      </c>
      <c r="B35" s="328" t="s">
        <v>284</v>
      </c>
      <c r="C35" s="328" t="s">
        <v>285</v>
      </c>
      <c r="D35" s="328" t="s">
        <v>278</v>
      </c>
      <c r="E35" s="328"/>
      <c r="F35" s="328" t="s">
        <v>418</v>
      </c>
      <c r="G35" s="328" t="s">
        <v>418</v>
      </c>
      <c r="H35" s="328" t="s">
        <v>300</v>
      </c>
      <c r="I35" s="328">
        <v>0</v>
      </c>
      <c r="J35" s="328" t="s">
        <v>419</v>
      </c>
      <c r="K35" s="328" t="s">
        <v>420</v>
      </c>
    </row>
    <row r="36" spans="1:11">
      <c r="A36" s="327" t="s">
        <v>421</v>
      </c>
      <c r="B36" s="327" t="s">
        <v>276</v>
      </c>
      <c r="C36" s="327" t="s">
        <v>277</v>
      </c>
      <c r="D36" s="327" t="s">
        <v>278</v>
      </c>
      <c r="E36" s="327"/>
      <c r="F36" s="327" t="s">
        <v>422</v>
      </c>
      <c r="G36" s="327" t="s">
        <v>423</v>
      </c>
      <c r="H36" s="327" t="s">
        <v>424</v>
      </c>
      <c r="I36" s="327">
        <v>0</v>
      </c>
      <c r="J36" s="327" t="s">
        <v>425</v>
      </c>
      <c r="K36" s="327" t="s">
        <v>426</v>
      </c>
    </row>
    <row r="37" spans="1:11">
      <c r="A37" s="328" t="s">
        <v>421</v>
      </c>
      <c r="B37" s="328" t="s">
        <v>311</v>
      </c>
      <c r="C37" s="328" t="s">
        <v>312</v>
      </c>
      <c r="D37" s="328" t="s">
        <v>278</v>
      </c>
      <c r="E37" s="328"/>
      <c r="F37" s="328" t="s">
        <v>427</v>
      </c>
      <c r="G37" s="328" t="s">
        <v>399</v>
      </c>
      <c r="H37" s="328" t="s">
        <v>428</v>
      </c>
      <c r="I37" s="328">
        <v>0</v>
      </c>
      <c r="J37" s="328" t="s">
        <v>429</v>
      </c>
      <c r="K37" s="328" t="s">
        <v>430</v>
      </c>
    </row>
    <row r="38" spans="1:11">
      <c r="A38" s="327" t="s">
        <v>421</v>
      </c>
      <c r="B38" s="327" t="s">
        <v>284</v>
      </c>
      <c r="C38" s="327" t="s">
        <v>285</v>
      </c>
      <c r="D38" s="327" t="s">
        <v>278</v>
      </c>
      <c r="E38" s="327"/>
      <c r="F38" s="327" t="s">
        <v>422</v>
      </c>
      <c r="G38" s="327" t="s">
        <v>357</v>
      </c>
      <c r="H38" s="327" t="s">
        <v>431</v>
      </c>
      <c r="I38" s="327">
        <v>0</v>
      </c>
      <c r="J38" s="327" t="s">
        <v>432</v>
      </c>
      <c r="K38" s="327" t="s">
        <v>433</v>
      </c>
    </row>
    <row r="39" spans="1:11">
      <c r="A39" s="328" t="s">
        <v>421</v>
      </c>
      <c r="B39" s="328" t="s">
        <v>290</v>
      </c>
      <c r="C39" s="328" t="s">
        <v>291</v>
      </c>
      <c r="D39" s="328" t="s">
        <v>278</v>
      </c>
      <c r="E39" s="328" t="s">
        <v>292</v>
      </c>
      <c r="F39" s="328" t="s">
        <v>434</v>
      </c>
      <c r="G39" s="328" t="s">
        <v>435</v>
      </c>
      <c r="H39" s="328" t="s">
        <v>436</v>
      </c>
      <c r="I39" s="328">
        <v>0</v>
      </c>
      <c r="J39" s="328" t="s">
        <v>437</v>
      </c>
      <c r="K39" s="328" t="s">
        <v>438</v>
      </c>
    </row>
    <row r="40" spans="1:11">
      <c r="A40" s="327" t="s">
        <v>421</v>
      </c>
      <c r="B40" s="327" t="s">
        <v>439</v>
      </c>
      <c r="C40" s="327" t="s">
        <v>440</v>
      </c>
      <c r="D40" s="327" t="s">
        <v>363</v>
      </c>
      <c r="E40" s="327"/>
      <c r="F40" s="327" t="s">
        <v>441</v>
      </c>
      <c r="G40" s="327" t="s">
        <v>442</v>
      </c>
      <c r="H40" s="327" t="s">
        <v>443</v>
      </c>
      <c r="I40" s="327">
        <v>0</v>
      </c>
      <c r="J40" s="327" t="s">
        <v>444</v>
      </c>
      <c r="K40" s="327" t="s">
        <v>445</v>
      </c>
    </row>
    <row r="41" spans="1:11">
      <c r="A41" s="328" t="s">
        <v>446</v>
      </c>
      <c r="B41" s="328" t="s">
        <v>276</v>
      </c>
      <c r="C41" s="328" t="s">
        <v>277</v>
      </c>
      <c r="D41" s="328" t="s">
        <v>278</v>
      </c>
      <c r="E41" s="328"/>
      <c r="F41" s="328" t="s">
        <v>447</v>
      </c>
      <c r="G41" s="328" t="s">
        <v>448</v>
      </c>
      <c r="H41" s="328" t="s">
        <v>449</v>
      </c>
      <c r="I41" s="328">
        <v>0</v>
      </c>
      <c r="J41" s="328" t="s">
        <v>450</v>
      </c>
      <c r="K41" s="328" t="s">
        <v>451</v>
      </c>
    </row>
    <row r="42" spans="1:11">
      <c r="A42" s="327" t="s">
        <v>446</v>
      </c>
      <c r="B42" s="327" t="s">
        <v>311</v>
      </c>
      <c r="C42" s="327" t="s">
        <v>312</v>
      </c>
      <c r="D42" s="327" t="s">
        <v>278</v>
      </c>
      <c r="E42" s="327"/>
      <c r="F42" s="327" t="s">
        <v>447</v>
      </c>
      <c r="G42" s="327" t="s">
        <v>448</v>
      </c>
      <c r="H42" s="327" t="s">
        <v>449</v>
      </c>
      <c r="I42" s="327">
        <v>0</v>
      </c>
      <c r="J42" s="327" t="s">
        <v>450</v>
      </c>
      <c r="K42" s="327" t="s">
        <v>451</v>
      </c>
    </row>
    <row r="43" spans="1:11">
      <c r="A43" s="328" t="s">
        <v>446</v>
      </c>
      <c r="B43" s="328" t="s">
        <v>393</v>
      </c>
      <c r="C43" s="328" t="s">
        <v>394</v>
      </c>
      <c r="D43" s="328" t="s">
        <v>278</v>
      </c>
      <c r="E43" s="328"/>
      <c r="F43" s="328" t="s">
        <v>447</v>
      </c>
      <c r="G43" s="328" t="s">
        <v>448</v>
      </c>
      <c r="H43" s="328" t="s">
        <v>449</v>
      </c>
      <c r="I43" s="328">
        <v>0</v>
      </c>
      <c r="J43" s="328" t="s">
        <v>450</v>
      </c>
      <c r="K43" s="328" t="s">
        <v>451</v>
      </c>
    </row>
    <row r="44" spans="1:11">
      <c r="A44" s="327" t="s">
        <v>446</v>
      </c>
      <c r="B44" s="327" t="s">
        <v>452</v>
      </c>
      <c r="C44" s="327" t="s">
        <v>453</v>
      </c>
      <c r="D44" s="327" t="s">
        <v>278</v>
      </c>
      <c r="E44" s="327"/>
      <c r="F44" s="327" t="s">
        <v>454</v>
      </c>
      <c r="G44" s="327" t="s">
        <v>455</v>
      </c>
      <c r="H44" s="327" t="s">
        <v>456</v>
      </c>
      <c r="I44" s="327">
        <v>0</v>
      </c>
      <c r="J44" s="327"/>
      <c r="K44" s="327"/>
    </row>
    <row r="45" spans="1:11">
      <c r="A45" s="328" t="s">
        <v>457</v>
      </c>
      <c r="B45" s="328" t="s">
        <v>276</v>
      </c>
      <c r="C45" s="328" t="s">
        <v>277</v>
      </c>
      <c r="D45" s="328" t="s">
        <v>278</v>
      </c>
      <c r="E45" s="328" t="s">
        <v>292</v>
      </c>
      <c r="F45" s="328" t="s">
        <v>458</v>
      </c>
      <c r="G45" s="328" t="s">
        <v>459</v>
      </c>
      <c r="H45" s="328" t="s">
        <v>460</v>
      </c>
      <c r="I45" s="328">
        <v>0</v>
      </c>
      <c r="J45" s="328" t="s">
        <v>461</v>
      </c>
      <c r="K45" s="328" t="s">
        <v>462</v>
      </c>
    </row>
    <row r="46" spans="1:11">
      <c r="A46" s="327" t="s">
        <v>457</v>
      </c>
      <c r="B46" s="327" t="s">
        <v>311</v>
      </c>
      <c r="C46" s="327" t="s">
        <v>312</v>
      </c>
      <c r="D46" s="327" t="s">
        <v>278</v>
      </c>
      <c r="E46" s="327" t="s">
        <v>292</v>
      </c>
      <c r="F46" s="327" t="s">
        <v>458</v>
      </c>
      <c r="G46" s="327" t="s">
        <v>459</v>
      </c>
      <c r="H46" s="327" t="s">
        <v>460</v>
      </c>
      <c r="I46" s="327">
        <v>0</v>
      </c>
      <c r="J46" s="327" t="s">
        <v>461</v>
      </c>
      <c r="K46" s="327" t="s">
        <v>462</v>
      </c>
    </row>
    <row r="47" spans="1:11">
      <c r="A47" s="328" t="s">
        <v>457</v>
      </c>
      <c r="B47" s="328" t="s">
        <v>290</v>
      </c>
      <c r="C47" s="328" t="s">
        <v>291</v>
      </c>
      <c r="D47" s="328" t="s">
        <v>278</v>
      </c>
      <c r="E47" s="328" t="s">
        <v>292</v>
      </c>
      <c r="F47" s="328" t="s">
        <v>402</v>
      </c>
      <c r="G47" s="328" t="s">
        <v>463</v>
      </c>
      <c r="H47" s="328" t="s">
        <v>464</v>
      </c>
      <c r="I47" s="328">
        <v>0</v>
      </c>
      <c r="J47" s="328"/>
      <c r="K47" s="328"/>
    </row>
    <row r="48" spans="1:11">
      <c r="A48" s="327" t="s">
        <v>465</v>
      </c>
      <c r="B48" s="327" t="s">
        <v>276</v>
      </c>
      <c r="C48" s="327" t="s">
        <v>277</v>
      </c>
      <c r="D48" s="327" t="s">
        <v>278</v>
      </c>
      <c r="E48" s="327" t="s">
        <v>292</v>
      </c>
      <c r="F48" s="327" t="s">
        <v>466</v>
      </c>
      <c r="G48" s="327" t="s">
        <v>467</v>
      </c>
      <c r="H48" s="327" t="s">
        <v>468</v>
      </c>
      <c r="I48" s="327">
        <v>0</v>
      </c>
      <c r="J48" s="327" t="s">
        <v>469</v>
      </c>
      <c r="K48" s="327" t="s">
        <v>470</v>
      </c>
    </row>
    <row r="49" spans="1:11">
      <c r="A49" s="328" t="s">
        <v>465</v>
      </c>
      <c r="B49" s="328" t="s">
        <v>284</v>
      </c>
      <c r="C49" s="328" t="s">
        <v>285</v>
      </c>
      <c r="D49" s="328" t="s">
        <v>278</v>
      </c>
      <c r="E49" s="328" t="s">
        <v>292</v>
      </c>
      <c r="F49" s="328" t="s">
        <v>466</v>
      </c>
      <c r="G49" s="328" t="s">
        <v>467</v>
      </c>
      <c r="H49" s="328" t="s">
        <v>468</v>
      </c>
      <c r="I49" s="328">
        <v>0</v>
      </c>
      <c r="J49" s="328" t="s">
        <v>471</v>
      </c>
      <c r="K49" s="328" t="s">
        <v>472</v>
      </c>
    </row>
    <row r="50" spans="1:11">
      <c r="A50" s="327" t="s">
        <v>465</v>
      </c>
      <c r="B50" s="327" t="s">
        <v>393</v>
      </c>
      <c r="C50" s="327" t="s">
        <v>394</v>
      </c>
      <c r="D50" s="327" t="s">
        <v>278</v>
      </c>
      <c r="E50" s="327" t="s">
        <v>292</v>
      </c>
      <c r="F50" s="327" t="s">
        <v>458</v>
      </c>
      <c r="G50" s="327" t="s">
        <v>473</v>
      </c>
      <c r="H50" s="327" t="s">
        <v>474</v>
      </c>
      <c r="I50" s="327">
        <v>0</v>
      </c>
      <c r="J50" s="327" t="s">
        <v>475</v>
      </c>
      <c r="K50" s="327" t="s">
        <v>476</v>
      </c>
    </row>
    <row r="51" spans="1:11">
      <c r="A51" s="328" t="s">
        <v>465</v>
      </c>
      <c r="B51" s="328" t="s">
        <v>290</v>
      </c>
      <c r="C51" s="328" t="s">
        <v>291</v>
      </c>
      <c r="D51" s="328" t="s">
        <v>278</v>
      </c>
      <c r="E51" s="328" t="s">
        <v>292</v>
      </c>
      <c r="F51" s="328" t="s">
        <v>477</v>
      </c>
      <c r="G51" s="328" t="s">
        <v>444</v>
      </c>
      <c r="H51" s="328" t="s">
        <v>409</v>
      </c>
      <c r="I51" s="328">
        <v>0</v>
      </c>
      <c r="J51" s="328"/>
      <c r="K51" s="328"/>
    </row>
    <row r="52" spans="1:11">
      <c r="A52" s="327" t="s">
        <v>478</v>
      </c>
      <c r="B52" s="327" t="s">
        <v>276</v>
      </c>
      <c r="C52" s="327" t="s">
        <v>277</v>
      </c>
      <c r="D52" s="327" t="s">
        <v>278</v>
      </c>
      <c r="E52" s="327" t="s">
        <v>292</v>
      </c>
      <c r="F52" s="327" t="s">
        <v>307</v>
      </c>
      <c r="G52" s="327" t="s">
        <v>307</v>
      </c>
      <c r="H52" s="327" t="s">
        <v>300</v>
      </c>
      <c r="I52" s="327">
        <v>0</v>
      </c>
      <c r="J52" s="327" t="s">
        <v>479</v>
      </c>
      <c r="K52" s="327" t="s">
        <v>480</v>
      </c>
    </row>
    <row r="53" spans="1:11">
      <c r="A53" s="328" t="s">
        <v>478</v>
      </c>
      <c r="B53" s="328" t="s">
        <v>284</v>
      </c>
      <c r="C53" s="328" t="s">
        <v>285</v>
      </c>
      <c r="D53" s="328" t="s">
        <v>278</v>
      </c>
      <c r="E53" s="328" t="s">
        <v>292</v>
      </c>
      <c r="F53" s="328" t="s">
        <v>307</v>
      </c>
      <c r="G53" s="328" t="s">
        <v>307</v>
      </c>
      <c r="H53" s="328" t="s">
        <v>300</v>
      </c>
      <c r="I53" s="328">
        <v>0</v>
      </c>
      <c r="J53" s="328" t="s">
        <v>481</v>
      </c>
      <c r="K53" s="328" t="s">
        <v>482</v>
      </c>
    </row>
    <row r="54" spans="1:11">
      <c r="A54" s="327" t="s">
        <v>478</v>
      </c>
      <c r="B54" s="327" t="s">
        <v>290</v>
      </c>
      <c r="C54" s="327" t="s">
        <v>291</v>
      </c>
      <c r="D54" s="327" t="s">
        <v>278</v>
      </c>
      <c r="E54" s="327" t="s">
        <v>292</v>
      </c>
      <c r="F54" s="327" t="s">
        <v>483</v>
      </c>
      <c r="G54" s="327" t="s">
        <v>483</v>
      </c>
      <c r="H54" s="327" t="s">
        <v>300</v>
      </c>
      <c r="I54" s="327">
        <v>0</v>
      </c>
      <c r="J54" s="327"/>
      <c r="K54" s="327"/>
    </row>
    <row r="55" spans="1:11">
      <c r="A55" s="328" t="s">
        <v>484</v>
      </c>
      <c r="B55" s="328" t="s">
        <v>276</v>
      </c>
      <c r="C55" s="328" t="s">
        <v>277</v>
      </c>
      <c r="D55" s="328" t="s">
        <v>278</v>
      </c>
      <c r="E55" s="328" t="s">
        <v>292</v>
      </c>
      <c r="F55" s="328" t="s">
        <v>485</v>
      </c>
      <c r="G55" s="328" t="s">
        <v>485</v>
      </c>
      <c r="H55" s="328" t="s">
        <v>300</v>
      </c>
      <c r="I55" s="328">
        <v>0</v>
      </c>
      <c r="J55" s="328" t="s">
        <v>486</v>
      </c>
      <c r="K55" s="328" t="s">
        <v>487</v>
      </c>
    </row>
    <row r="56" spans="1:11">
      <c r="A56" s="327" t="s">
        <v>484</v>
      </c>
      <c r="B56" s="327" t="s">
        <v>284</v>
      </c>
      <c r="C56" s="327" t="s">
        <v>285</v>
      </c>
      <c r="D56" s="327" t="s">
        <v>278</v>
      </c>
      <c r="E56" s="327" t="s">
        <v>292</v>
      </c>
      <c r="F56" s="327" t="s">
        <v>485</v>
      </c>
      <c r="G56" s="327" t="s">
        <v>485</v>
      </c>
      <c r="H56" s="327" t="s">
        <v>300</v>
      </c>
      <c r="I56" s="327">
        <v>0</v>
      </c>
      <c r="J56" s="327" t="s">
        <v>488</v>
      </c>
      <c r="K56" s="327" t="s">
        <v>489</v>
      </c>
    </row>
    <row r="57" spans="1:11">
      <c r="A57" s="328" t="s">
        <v>484</v>
      </c>
      <c r="B57" s="328" t="s">
        <v>290</v>
      </c>
      <c r="C57" s="328" t="s">
        <v>291</v>
      </c>
      <c r="D57" s="328" t="s">
        <v>278</v>
      </c>
      <c r="E57" s="328" t="s">
        <v>292</v>
      </c>
      <c r="F57" s="328" t="s">
        <v>490</v>
      </c>
      <c r="G57" s="328" t="s">
        <v>490</v>
      </c>
      <c r="H57" s="328" t="s">
        <v>300</v>
      </c>
      <c r="I57" s="328">
        <v>0</v>
      </c>
      <c r="J57" s="328" t="s">
        <v>491</v>
      </c>
      <c r="K57" s="328" t="s">
        <v>492</v>
      </c>
    </row>
    <row r="58" spans="1:11">
      <c r="A58" s="327" t="s">
        <v>493</v>
      </c>
      <c r="B58" s="327" t="s">
        <v>276</v>
      </c>
      <c r="C58" s="327" t="s">
        <v>277</v>
      </c>
      <c r="D58" s="327" t="s">
        <v>278</v>
      </c>
      <c r="E58" s="327"/>
      <c r="F58" s="327" t="s">
        <v>494</v>
      </c>
      <c r="G58" s="327"/>
      <c r="H58" s="327"/>
      <c r="I58" s="327"/>
      <c r="J58" s="327"/>
      <c r="K58" s="327"/>
    </row>
    <row r="59" spans="1:11">
      <c r="A59" s="328" t="s">
        <v>493</v>
      </c>
      <c r="B59" s="328" t="s">
        <v>311</v>
      </c>
      <c r="C59" s="328" t="s">
        <v>312</v>
      </c>
      <c r="D59" s="328" t="s">
        <v>278</v>
      </c>
      <c r="E59" s="328"/>
      <c r="F59" s="328" t="s">
        <v>494</v>
      </c>
      <c r="G59" s="328"/>
      <c r="H59" s="328"/>
      <c r="I59" s="328"/>
      <c r="J59" s="328"/>
      <c r="K59" s="328"/>
    </row>
    <row r="60" spans="1:11">
      <c r="A60" s="327" t="s">
        <v>493</v>
      </c>
      <c r="B60" s="327" t="s">
        <v>313</v>
      </c>
      <c r="C60" s="327" t="s">
        <v>314</v>
      </c>
      <c r="D60" s="327" t="s">
        <v>315</v>
      </c>
      <c r="E60" s="327"/>
      <c r="F60" s="327" t="s">
        <v>495</v>
      </c>
      <c r="G60" s="327"/>
      <c r="H60" s="327"/>
      <c r="I60" s="327"/>
      <c r="J60" s="327"/>
      <c r="K60" s="327"/>
    </row>
    <row r="61" spans="1:11">
      <c r="A61" s="328" t="s">
        <v>493</v>
      </c>
      <c r="B61" s="328" t="s">
        <v>290</v>
      </c>
      <c r="C61" s="328" t="s">
        <v>291</v>
      </c>
      <c r="D61" s="328" t="s">
        <v>278</v>
      </c>
      <c r="E61" s="328"/>
      <c r="F61" s="328" t="s">
        <v>399</v>
      </c>
      <c r="G61" s="328"/>
      <c r="H61" s="328"/>
      <c r="I61" s="328"/>
      <c r="J61" s="328"/>
      <c r="K61" s="328"/>
    </row>
    <row r="62" spans="1:11">
      <c r="A62" s="327" t="s">
        <v>496</v>
      </c>
      <c r="B62" s="327" t="s">
        <v>497</v>
      </c>
      <c r="C62" s="327" t="s">
        <v>498</v>
      </c>
      <c r="D62" s="327" t="s">
        <v>499</v>
      </c>
      <c r="E62" s="327" t="s">
        <v>292</v>
      </c>
      <c r="F62" s="327" t="s">
        <v>500</v>
      </c>
      <c r="G62" s="327" t="s">
        <v>501</v>
      </c>
      <c r="H62" s="327" t="s">
        <v>502</v>
      </c>
      <c r="I62" s="327">
        <v>9</v>
      </c>
      <c r="J62" s="327" t="s">
        <v>503</v>
      </c>
      <c r="K62" s="327" t="s">
        <v>504</v>
      </c>
    </row>
    <row r="63" spans="1:11">
      <c r="A63" s="328" t="s">
        <v>505</v>
      </c>
      <c r="B63" s="328" t="s">
        <v>506</v>
      </c>
      <c r="C63" s="328" t="s">
        <v>507</v>
      </c>
      <c r="D63" s="328" t="s">
        <v>499</v>
      </c>
      <c r="E63" s="328"/>
      <c r="F63" s="328" t="s">
        <v>437</v>
      </c>
      <c r="G63" s="328" t="s">
        <v>508</v>
      </c>
      <c r="H63" s="328" t="s">
        <v>509</v>
      </c>
      <c r="I63" s="328">
        <v>0</v>
      </c>
      <c r="J63" s="328" t="s">
        <v>510</v>
      </c>
      <c r="K63" s="328" t="s">
        <v>511</v>
      </c>
    </row>
    <row r="64" spans="1:11">
      <c r="A64" s="327" t="s">
        <v>512</v>
      </c>
      <c r="B64" s="327" t="s">
        <v>276</v>
      </c>
      <c r="C64" s="327" t="s">
        <v>277</v>
      </c>
      <c r="D64" s="327" t="s">
        <v>278</v>
      </c>
      <c r="E64" s="327"/>
      <c r="F64" s="327" t="s">
        <v>513</v>
      </c>
      <c r="G64" s="327" t="s">
        <v>514</v>
      </c>
      <c r="H64" s="327" t="s">
        <v>515</v>
      </c>
      <c r="I64" s="327">
        <v>0</v>
      </c>
      <c r="J64" s="327"/>
      <c r="K64" s="327"/>
    </row>
    <row r="65" spans="1:11">
      <c r="A65" s="328" t="s">
        <v>512</v>
      </c>
      <c r="B65" s="328" t="s">
        <v>311</v>
      </c>
      <c r="C65" s="328" t="s">
        <v>312</v>
      </c>
      <c r="D65" s="328" t="s">
        <v>278</v>
      </c>
      <c r="E65" s="328"/>
      <c r="F65" s="328" t="s">
        <v>513</v>
      </c>
      <c r="G65" s="328" t="s">
        <v>516</v>
      </c>
      <c r="H65" s="328" t="s">
        <v>517</v>
      </c>
      <c r="I65" s="328">
        <v>0</v>
      </c>
      <c r="J65" s="328"/>
      <c r="K65" s="328"/>
    </row>
    <row r="66" spans="1:11">
      <c r="A66" s="327" t="s">
        <v>512</v>
      </c>
      <c r="B66" s="327" t="s">
        <v>518</v>
      </c>
      <c r="C66" s="327" t="s">
        <v>519</v>
      </c>
      <c r="D66" s="327" t="s">
        <v>520</v>
      </c>
      <c r="E66" s="327" t="s">
        <v>292</v>
      </c>
      <c r="F66" s="327" t="s">
        <v>521</v>
      </c>
      <c r="G66" s="327" t="s">
        <v>522</v>
      </c>
      <c r="H66" s="327" t="s">
        <v>523</v>
      </c>
      <c r="I66" s="327">
        <v>0</v>
      </c>
      <c r="J66" s="327" t="s">
        <v>292</v>
      </c>
      <c r="K66" s="327"/>
    </row>
    <row r="67" spans="1:11">
      <c r="A67" s="328" t="s">
        <v>512</v>
      </c>
      <c r="B67" s="328" t="s">
        <v>313</v>
      </c>
      <c r="C67" s="328" t="s">
        <v>314</v>
      </c>
      <c r="D67" s="328" t="s">
        <v>315</v>
      </c>
      <c r="E67" s="328" t="s">
        <v>292</v>
      </c>
      <c r="F67" s="328" t="s">
        <v>524</v>
      </c>
      <c r="G67" s="328" t="s">
        <v>525</v>
      </c>
      <c r="H67" s="328" t="s">
        <v>526</v>
      </c>
      <c r="I67" s="328">
        <v>0</v>
      </c>
      <c r="J67" s="328" t="s">
        <v>527</v>
      </c>
      <c r="K67" s="328" t="s">
        <v>528</v>
      </c>
    </row>
    <row r="68" spans="1:11">
      <c r="A68" s="327" t="s">
        <v>529</v>
      </c>
      <c r="B68" s="327" t="s">
        <v>530</v>
      </c>
      <c r="C68" s="327" t="s">
        <v>531</v>
      </c>
      <c r="D68" s="327" t="s">
        <v>532</v>
      </c>
      <c r="E68" s="327" t="s">
        <v>292</v>
      </c>
      <c r="F68" s="327" t="s">
        <v>331</v>
      </c>
      <c r="G68" s="327" t="s">
        <v>533</v>
      </c>
      <c r="H68" s="327" t="s">
        <v>534</v>
      </c>
      <c r="I68" s="327">
        <v>0</v>
      </c>
      <c r="J68" s="327"/>
      <c r="K68" s="327"/>
    </row>
    <row r="69" spans="1:11">
      <c r="A69" s="328" t="s">
        <v>529</v>
      </c>
      <c r="B69" s="328" t="s">
        <v>535</v>
      </c>
      <c r="C69" s="328" t="s">
        <v>536</v>
      </c>
      <c r="D69" s="328" t="s">
        <v>537</v>
      </c>
      <c r="E69" s="328" t="s">
        <v>538</v>
      </c>
      <c r="F69" s="328" t="s">
        <v>539</v>
      </c>
      <c r="G69" s="328" t="s">
        <v>540</v>
      </c>
      <c r="H69" s="329" t="s">
        <v>541</v>
      </c>
      <c r="I69" s="328">
        <v>0</v>
      </c>
      <c r="J69" s="328"/>
      <c r="K69" s="328"/>
    </row>
    <row r="70" spans="1:11">
      <c r="A70" s="327" t="s">
        <v>529</v>
      </c>
      <c r="B70" s="327" t="s">
        <v>542</v>
      </c>
      <c r="C70" s="327" t="s">
        <v>543</v>
      </c>
      <c r="D70" s="327" t="s">
        <v>544</v>
      </c>
      <c r="E70" s="327" t="s">
        <v>545</v>
      </c>
      <c r="F70" s="327" t="s">
        <v>422</v>
      </c>
      <c r="G70" s="327" t="s">
        <v>540</v>
      </c>
      <c r="H70" s="330" t="s">
        <v>546</v>
      </c>
      <c r="I70" s="327">
        <v>0</v>
      </c>
      <c r="J70" s="327"/>
      <c r="K70" s="327"/>
    </row>
    <row r="71" spans="1:11">
      <c r="A71" s="328" t="s">
        <v>547</v>
      </c>
      <c r="B71" s="328" t="s">
        <v>276</v>
      </c>
      <c r="C71" s="328" t="s">
        <v>277</v>
      </c>
      <c r="D71" s="328" t="s">
        <v>278</v>
      </c>
      <c r="E71" s="328"/>
      <c r="F71" s="328" t="s">
        <v>548</v>
      </c>
      <c r="G71" s="328" t="s">
        <v>549</v>
      </c>
      <c r="H71" s="328" t="s">
        <v>550</v>
      </c>
      <c r="I71" s="328">
        <v>0</v>
      </c>
      <c r="J71" s="328"/>
      <c r="K71" s="328"/>
    </row>
    <row r="72" spans="1:11">
      <c r="A72" s="327" t="s">
        <v>547</v>
      </c>
      <c r="B72" s="327" t="s">
        <v>311</v>
      </c>
      <c r="C72" s="327" t="s">
        <v>312</v>
      </c>
      <c r="D72" s="327" t="s">
        <v>278</v>
      </c>
      <c r="E72" s="327"/>
      <c r="F72" s="327" t="s">
        <v>548</v>
      </c>
      <c r="G72" s="327" t="s">
        <v>549</v>
      </c>
      <c r="H72" s="327" t="s">
        <v>550</v>
      </c>
      <c r="I72" s="327">
        <v>0</v>
      </c>
      <c r="J72" s="327"/>
      <c r="K72" s="327"/>
    </row>
    <row r="73" spans="1:11">
      <c r="A73" s="328" t="s">
        <v>547</v>
      </c>
      <c r="B73" s="328" t="s">
        <v>518</v>
      </c>
      <c r="C73" s="328" t="s">
        <v>519</v>
      </c>
      <c r="D73" s="328" t="s">
        <v>520</v>
      </c>
      <c r="E73" s="328" t="s">
        <v>292</v>
      </c>
      <c r="F73" s="328" t="s">
        <v>551</v>
      </c>
      <c r="G73" s="328" t="s">
        <v>494</v>
      </c>
      <c r="H73" s="328" t="s">
        <v>552</v>
      </c>
      <c r="I73" s="328">
        <v>0</v>
      </c>
      <c r="J73" s="328"/>
      <c r="K73" s="328"/>
    </row>
    <row r="74" spans="1:11">
      <c r="A74" s="327" t="s">
        <v>547</v>
      </c>
      <c r="B74" s="327" t="s">
        <v>313</v>
      </c>
      <c r="C74" s="327" t="s">
        <v>314</v>
      </c>
      <c r="D74" s="327" t="s">
        <v>315</v>
      </c>
      <c r="E74" s="327"/>
      <c r="F74" s="327" t="s">
        <v>553</v>
      </c>
      <c r="G74" s="327" t="s">
        <v>554</v>
      </c>
      <c r="H74" s="327" t="s">
        <v>555</v>
      </c>
      <c r="I74" s="327">
        <v>0</v>
      </c>
      <c r="J74" s="327" t="s">
        <v>556</v>
      </c>
      <c r="K74" s="327" t="s">
        <v>557</v>
      </c>
    </row>
    <row r="75" spans="1:11">
      <c r="A75" s="328" t="s">
        <v>558</v>
      </c>
      <c r="B75" s="328" t="s">
        <v>276</v>
      </c>
      <c r="C75" s="328" t="s">
        <v>277</v>
      </c>
      <c r="D75" s="328" t="s">
        <v>278</v>
      </c>
      <c r="E75" s="328"/>
      <c r="F75" s="328" t="s">
        <v>508</v>
      </c>
      <c r="G75" s="328" t="s">
        <v>508</v>
      </c>
      <c r="H75" s="328" t="s">
        <v>300</v>
      </c>
      <c r="I75" s="328">
        <v>0</v>
      </c>
      <c r="J75" s="328" t="s">
        <v>559</v>
      </c>
      <c r="K75" s="328" t="s">
        <v>560</v>
      </c>
    </row>
    <row r="76" spans="1:11">
      <c r="A76" s="327" t="s">
        <v>558</v>
      </c>
      <c r="B76" s="327" t="s">
        <v>284</v>
      </c>
      <c r="C76" s="327" t="s">
        <v>285</v>
      </c>
      <c r="D76" s="327" t="s">
        <v>278</v>
      </c>
      <c r="E76" s="327"/>
      <c r="F76" s="327" t="s">
        <v>508</v>
      </c>
      <c r="G76" s="327" t="s">
        <v>508</v>
      </c>
      <c r="H76" s="327" t="s">
        <v>300</v>
      </c>
      <c r="I76" s="327">
        <v>0</v>
      </c>
      <c r="J76" s="327" t="s">
        <v>559</v>
      </c>
      <c r="K76" s="327" t="s">
        <v>560</v>
      </c>
    </row>
    <row r="77" spans="1:11">
      <c r="A77" s="328" t="s">
        <v>558</v>
      </c>
      <c r="B77" s="328" t="s">
        <v>561</v>
      </c>
      <c r="C77" s="328" t="s">
        <v>562</v>
      </c>
      <c r="D77" s="328" t="s">
        <v>278</v>
      </c>
      <c r="E77" s="328"/>
      <c r="F77" s="328" t="s">
        <v>341</v>
      </c>
      <c r="G77" s="328" t="s">
        <v>563</v>
      </c>
      <c r="H77" s="328" t="s">
        <v>564</v>
      </c>
      <c r="I77" s="328">
        <v>0</v>
      </c>
      <c r="J77" s="328"/>
      <c r="K77" s="328"/>
    </row>
    <row r="78" spans="1:11">
      <c r="A78" s="327" t="s">
        <v>558</v>
      </c>
      <c r="B78" s="327" t="s">
        <v>565</v>
      </c>
      <c r="C78" s="327" t="s">
        <v>566</v>
      </c>
      <c r="D78" s="327" t="s">
        <v>567</v>
      </c>
      <c r="E78" s="327" t="s">
        <v>292</v>
      </c>
      <c r="F78" s="327" t="s">
        <v>402</v>
      </c>
      <c r="G78" s="327" t="s">
        <v>402</v>
      </c>
      <c r="H78" s="327" t="s">
        <v>300</v>
      </c>
      <c r="I78" s="327">
        <v>0</v>
      </c>
      <c r="J78" s="327"/>
      <c r="K78" s="327"/>
    </row>
    <row r="79" spans="1:11">
      <c r="A79" s="328" t="s">
        <v>558</v>
      </c>
      <c r="B79" s="328" t="s">
        <v>568</v>
      </c>
      <c r="C79" s="328" t="s">
        <v>569</v>
      </c>
      <c r="D79" s="328" t="s">
        <v>570</v>
      </c>
      <c r="E79" s="328"/>
      <c r="F79" s="328" t="s">
        <v>412</v>
      </c>
      <c r="G79" s="328" t="s">
        <v>412</v>
      </c>
      <c r="H79" s="328" t="s">
        <v>300</v>
      </c>
      <c r="I79" s="328">
        <v>0</v>
      </c>
      <c r="J79" s="328"/>
      <c r="K79" s="328"/>
    </row>
    <row r="80" spans="1:11">
      <c r="A80" s="327" t="s">
        <v>571</v>
      </c>
      <c r="B80" s="327" t="s">
        <v>276</v>
      </c>
      <c r="C80" s="327" t="s">
        <v>277</v>
      </c>
      <c r="D80" s="327" t="s">
        <v>278</v>
      </c>
      <c r="E80" s="327"/>
      <c r="F80" s="327" t="s">
        <v>572</v>
      </c>
      <c r="G80" s="327" t="s">
        <v>573</v>
      </c>
      <c r="H80" s="327" t="s">
        <v>574</v>
      </c>
      <c r="I80" s="327">
        <v>0</v>
      </c>
      <c r="J80" s="327" t="s">
        <v>516</v>
      </c>
      <c r="K80" s="327" t="s">
        <v>433</v>
      </c>
    </row>
    <row r="81" spans="1:11">
      <c r="A81" s="328" t="s">
        <v>571</v>
      </c>
      <c r="B81" s="328" t="s">
        <v>311</v>
      </c>
      <c r="C81" s="328" t="s">
        <v>312</v>
      </c>
      <c r="D81" s="328" t="s">
        <v>278</v>
      </c>
      <c r="E81" s="328"/>
      <c r="F81" s="328" t="s">
        <v>572</v>
      </c>
      <c r="G81" s="328" t="s">
        <v>573</v>
      </c>
      <c r="H81" s="328" t="s">
        <v>574</v>
      </c>
      <c r="I81" s="328">
        <v>0</v>
      </c>
      <c r="J81" s="328" t="s">
        <v>516</v>
      </c>
      <c r="K81" s="328" t="s">
        <v>433</v>
      </c>
    </row>
    <row r="82" spans="1:11">
      <c r="A82" s="327" t="s">
        <v>571</v>
      </c>
      <c r="B82" s="327" t="s">
        <v>313</v>
      </c>
      <c r="C82" s="327" t="s">
        <v>314</v>
      </c>
      <c r="D82" s="327" t="s">
        <v>315</v>
      </c>
      <c r="E82" s="327"/>
      <c r="F82" s="327" t="s">
        <v>575</v>
      </c>
      <c r="G82" s="327" t="s">
        <v>576</v>
      </c>
      <c r="H82" s="327" t="s">
        <v>577</v>
      </c>
      <c r="I82" s="327">
        <v>0</v>
      </c>
      <c r="J82" s="327"/>
      <c r="K82" s="327"/>
    </row>
    <row r="83" spans="1:11">
      <c r="A83" s="328" t="s">
        <v>571</v>
      </c>
      <c r="B83" s="328" t="s">
        <v>578</v>
      </c>
      <c r="C83" s="328" t="s">
        <v>579</v>
      </c>
      <c r="D83" s="328" t="s">
        <v>278</v>
      </c>
      <c r="E83" s="328" t="s">
        <v>292</v>
      </c>
      <c r="F83" s="328" t="s">
        <v>483</v>
      </c>
      <c r="G83" s="328" t="s">
        <v>458</v>
      </c>
      <c r="H83" s="328" t="s">
        <v>580</v>
      </c>
      <c r="I83" s="328">
        <v>0</v>
      </c>
      <c r="J83" s="328" t="s">
        <v>559</v>
      </c>
      <c r="K83" s="328" t="s">
        <v>581</v>
      </c>
    </row>
    <row r="84" spans="1:11">
      <c r="A84" s="327" t="s">
        <v>571</v>
      </c>
      <c r="B84" s="327" t="s">
        <v>582</v>
      </c>
      <c r="C84" s="327" t="s">
        <v>583</v>
      </c>
      <c r="D84" s="327" t="s">
        <v>584</v>
      </c>
      <c r="E84" s="327" t="s">
        <v>292</v>
      </c>
      <c r="F84" s="327" t="s">
        <v>399</v>
      </c>
      <c r="G84" s="327" t="s">
        <v>408</v>
      </c>
      <c r="H84" s="327" t="s">
        <v>585</v>
      </c>
      <c r="I84" s="327">
        <v>0</v>
      </c>
      <c r="J84" s="327" t="s">
        <v>429</v>
      </c>
      <c r="K84" s="327" t="s">
        <v>586</v>
      </c>
    </row>
  </sheetData>
  <autoFilter ref="A1:K84" xr:uid="{DF165F10-ED82-4CE1-B29E-E3EC6638678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0BCB-7037-9440-A9A3-F78DB8EFA923}">
  <dimension ref="A1:DCA36"/>
  <sheetViews>
    <sheetView showGridLines="0" topLeftCell="M1" zoomScale="75" zoomScaleNormal="100" workbookViewId="0">
      <pane ySplit="1" topLeftCell="A9" activePane="bottomLeft" state="frozen"/>
      <selection pane="bottomLeft" activeCell="G30" sqref="G30:S30"/>
    </sheetView>
  </sheetViews>
  <sheetFormatPr defaultColWidth="8.85546875" defaultRowHeight="15"/>
  <cols>
    <col min="1" max="1" width="73.28515625" customWidth="1"/>
    <col min="2" max="2" width="24.28515625" customWidth="1"/>
    <col min="3" max="3" width="23" customWidth="1"/>
    <col min="4" max="4" width="34.28515625" customWidth="1"/>
    <col min="5" max="5" width="74.28515625" customWidth="1"/>
    <col min="6" max="6" width="28.28515625" customWidth="1"/>
    <col min="7" max="7" width="18.140625" customWidth="1"/>
    <col min="8" max="8" width="44" customWidth="1"/>
    <col min="9" max="9" width="29.28515625" customWidth="1"/>
    <col min="10" max="10" width="16" bestFit="1" customWidth="1"/>
    <col min="11" max="11" width="65.140625" customWidth="1"/>
    <col min="12" max="12" width="58.42578125" bestFit="1" customWidth="1"/>
    <col min="13" max="13" width="56.7109375" bestFit="1" customWidth="1"/>
    <col min="14" max="14" width="100.140625" bestFit="1" customWidth="1"/>
    <col min="15" max="15" width="27.7109375" customWidth="1"/>
    <col min="16" max="16" width="25" customWidth="1"/>
    <col min="17" max="17" width="32.7109375" customWidth="1"/>
    <col min="18" max="18" width="50.28515625" customWidth="1"/>
    <col min="19" max="19" width="10.140625" customWidth="1"/>
  </cols>
  <sheetData>
    <row r="1" spans="1:2783" ht="150">
      <c r="A1" s="293" t="s">
        <v>587</v>
      </c>
      <c r="B1" s="241" t="s">
        <v>588</v>
      </c>
      <c r="C1" s="241" t="s">
        <v>589</v>
      </c>
      <c r="D1" s="241" t="s">
        <v>17</v>
      </c>
      <c r="E1" s="241" t="s">
        <v>590</v>
      </c>
      <c r="F1" s="241" t="s">
        <v>18</v>
      </c>
      <c r="G1" s="242" t="s">
        <v>19</v>
      </c>
      <c r="H1" s="243" t="s">
        <v>591</v>
      </c>
      <c r="I1" s="244" t="s">
        <v>22</v>
      </c>
      <c r="J1" s="241" t="s">
        <v>592</v>
      </c>
      <c r="K1" s="241" t="s">
        <v>24</v>
      </c>
      <c r="L1" s="241" t="s">
        <v>25</v>
      </c>
      <c r="M1" s="241" t="s">
        <v>26</v>
      </c>
      <c r="N1" s="241" t="s">
        <v>27</v>
      </c>
      <c r="O1" s="241" t="s">
        <v>28</v>
      </c>
      <c r="P1" s="241" t="s">
        <v>29</v>
      </c>
      <c r="Q1" s="241" t="s">
        <v>30</v>
      </c>
      <c r="R1" s="241" t="s">
        <v>31</v>
      </c>
      <c r="S1" s="245" t="s">
        <v>32</v>
      </c>
      <c r="T1" s="265"/>
      <c r="U1" s="27"/>
    </row>
    <row r="2" spans="1:2783" s="79" customFormat="1" ht="27" customHeight="1" thickBot="1">
      <c r="A2" s="366" t="s">
        <v>593</v>
      </c>
      <c r="B2" s="367"/>
      <c r="C2" s="368"/>
      <c r="D2" s="371" t="s">
        <v>594</v>
      </c>
      <c r="E2" s="372"/>
      <c r="F2" s="239">
        <f>F3</f>
        <v>1179307</v>
      </c>
      <c r="G2" s="364"/>
      <c r="H2" s="365"/>
      <c r="I2" s="365"/>
      <c r="J2" s="365"/>
      <c r="K2" s="365"/>
      <c r="L2" s="365"/>
      <c r="M2" s="365"/>
      <c r="N2" s="365"/>
      <c r="O2" s="365"/>
      <c r="P2" s="365"/>
      <c r="Q2" s="365"/>
      <c r="R2" s="365"/>
      <c r="S2" s="365"/>
      <c r="T2" s="265"/>
      <c r="U2" s="27"/>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row>
    <row r="3" spans="1:2783" ht="44.1" customHeight="1">
      <c r="A3" s="361" t="s">
        <v>595</v>
      </c>
      <c r="B3" s="362"/>
      <c r="C3" s="363"/>
      <c r="D3" s="369" t="s">
        <v>7</v>
      </c>
      <c r="E3" s="370"/>
      <c r="F3" s="223">
        <f>SUM(F4:F10)</f>
        <v>1179307</v>
      </c>
      <c r="G3" s="47"/>
      <c r="H3" s="217"/>
      <c r="I3" s="47"/>
      <c r="J3" s="47"/>
      <c r="K3" s="217"/>
      <c r="L3" s="217"/>
      <c r="M3" s="217"/>
      <c r="N3" s="217"/>
      <c r="O3" s="217"/>
      <c r="P3" s="217"/>
      <c r="Q3" s="217"/>
      <c r="R3" s="250"/>
      <c r="S3" s="250"/>
      <c r="T3" s="265"/>
      <c r="U3" s="27"/>
    </row>
    <row r="4" spans="1:2783" ht="90">
      <c r="A4" s="161" t="s">
        <v>51</v>
      </c>
      <c r="B4" s="349" t="s">
        <v>254</v>
      </c>
      <c r="C4" s="349" t="s">
        <v>596</v>
      </c>
      <c r="D4" s="332" t="s">
        <v>597</v>
      </c>
      <c r="E4" s="332" t="s">
        <v>598</v>
      </c>
      <c r="F4" s="40">
        <v>290000</v>
      </c>
      <c r="G4" s="41" t="s">
        <v>53</v>
      </c>
      <c r="H4" s="85" t="s">
        <v>54</v>
      </c>
      <c r="I4" s="89" t="s">
        <v>55</v>
      </c>
      <c r="J4" s="43">
        <v>2</v>
      </c>
      <c r="K4" s="60" t="s">
        <v>56</v>
      </c>
      <c r="L4" s="60" t="s">
        <v>57</v>
      </c>
      <c r="M4" s="60" t="s">
        <v>58</v>
      </c>
      <c r="N4" s="60" t="s">
        <v>59</v>
      </c>
      <c r="O4" s="60" t="s">
        <v>60</v>
      </c>
      <c r="P4" s="60" t="s">
        <v>61</v>
      </c>
      <c r="Q4" s="60" t="s">
        <v>62</v>
      </c>
      <c r="R4" s="251" t="s">
        <v>63</v>
      </c>
      <c r="S4" s="251" t="s">
        <v>118</v>
      </c>
      <c r="T4" s="265"/>
      <c r="U4" s="27"/>
    </row>
    <row r="5" spans="1:2783" ht="60">
      <c r="A5" s="161" t="s">
        <v>51</v>
      </c>
      <c r="B5" s="349" t="s">
        <v>254</v>
      </c>
      <c r="C5" s="352" t="s">
        <v>599</v>
      </c>
      <c r="D5" s="332" t="s">
        <v>600</v>
      </c>
      <c r="E5" s="332" t="s">
        <v>601</v>
      </c>
      <c r="F5" s="40">
        <v>80000</v>
      </c>
      <c r="G5" s="41" t="s">
        <v>141</v>
      </c>
      <c r="H5" s="85" t="s">
        <v>602</v>
      </c>
      <c r="I5" s="85" t="s">
        <v>78</v>
      </c>
      <c r="J5" s="43">
        <v>2</v>
      </c>
      <c r="K5" s="60"/>
      <c r="L5" s="60"/>
      <c r="M5" s="60"/>
      <c r="N5" s="60"/>
      <c r="O5" s="60"/>
      <c r="P5" s="60"/>
      <c r="Q5" s="60"/>
      <c r="R5" s="251"/>
      <c r="S5" s="251"/>
      <c r="T5" s="265"/>
      <c r="U5" s="27"/>
    </row>
    <row r="6" spans="1:2783" ht="409.5">
      <c r="A6" s="240" t="s">
        <v>603</v>
      </c>
      <c r="B6" s="349" t="s">
        <v>255</v>
      </c>
      <c r="C6" s="349" t="s">
        <v>604</v>
      </c>
      <c r="D6" s="332" t="s">
        <v>101</v>
      </c>
      <c r="E6" s="332" t="s">
        <v>605</v>
      </c>
      <c r="F6" s="40">
        <v>300000</v>
      </c>
      <c r="G6" s="41" t="s">
        <v>84</v>
      </c>
      <c r="H6" s="85" t="s">
        <v>92</v>
      </c>
      <c r="I6" s="85">
        <v>2</v>
      </c>
      <c r="J6" s="41" t="s">
        <v>54</v>
      </c>
      <c r="K6" s="61" t="s">
        <v>102</v>
      </c>
      <c r="L6" s="61" t="s">
        <v>103</v>
      </c>
      <c r="M6" s="60" t="s">
        <v>95</v>
      </c>
      <c r="N6" s="61" t="s">
        <v>104</v>
      </c>
      <c r="O6" s="61" t="s">
        <v>97</v>
      </c>
      <c r="P6" s="61" t="s">
        <v>97</v>
      </c>
      <c r="Q6" s="61" t="s">
        <v>62</v>
      </c>
      <c r="R6" s="251" t="s">
        <v>105</v>
      </c>
      <c r="S6" s="251" t="s">
        <v>106</v>
      </c>
      <c r="T6" s="265"/>
      <c r="U6" s="27"/>
    </row>
    <row r="7" spans="1:2783" ht="210">
      <c r="A7" s="161" t="s">
        <v>51</v>
      </c>
      <c r="B7" s="349" t="s">
        <v>255</v>
      </c>
      <c r="C7" s="349" t="s">
        <v>606</v>
      </c>
      <c r="D7" s="332" t="s">
        <v>607</v>
      </c>
      <c r="E7" s="332" t="s">
        <v>608</v>
      </c>
      <c r="F7" s="191">
        <v>227757</v>
      </c>
      <c r="G7" s="324" t="s">
        <v>609</v>
      </c>
      <c r="H7" s="85" t="s">
        <v>54</v>
      </c>
      <c r="I7" s="85">
        <v>10</v>
      </c>
      <c r="J7" s="41" t="s">
        <v>67</v>
      </c>
      <c r="K7" s="180" t="s">
        <v>610</v>
      </c>
      <c r="L7" s="180" t="s">
        <v>611</v>
      </c>
      <c r="M7" s="180" t="s">
        <v>184</v>
      </c>
      <c r="N7" s="180" t="s">
        <v>185</v>
      </c>
      <c r="O7" s="180" t="s">
        <v>186</v>
      </c>
      <c r="P7" s="180" t="s">
        <v>187</v>
      </c>
      <c r="Q7" s="180" t="s">
        <v>188</v>
      </c>
      <c r="R7" s="263"/>
      <c r="S7" s="251" t="s">
        <v>612</v>
      </c>
      <c r="T7" s="265"/>
      <c r="U7" s="27"/>
    </row>
    <row r="8" spans="1:2783" ht="324" customHeight="1">
      <c r="A8" s="41" t="s">
        <v>51</v>
      </c>
      <c r="B8" s="349" t="s">
        <v>255</v>
      </c>
      <c r="C8" s="119" t="s">
        <v>613</v>
      </c>
      <c r="D8" s="119" t="s">
        <v>614</v>
      </c>
      <c r="E8" s="180" t="s">
        <v>615</v>
      </c>
      <c r="F8" s="138">
        <v>191550</v>
      </c>
      <c r="G8" s="41" t="s">
        <v>53</v>
      </c>
      <c r="H8" s="85" t="s">
        <v>225</v>
      </c>
      <c r="I8" s="89" t="s">
        <v>616</v>
      </c>
      <c r="J8" s="41" t="s">
        <v>227</v>
      </c>
      <c r="K8" s="41" t="s">
        <v>228</v>
      </c>
      <c r="L8" s="41" t="s">
        <v>229</v>
      </c>
      <c r="M8" s="41" t="s">
        <v>230</v>
      </c>
      <c r="N8" s="42" t="s">
        <v>185</v>
      </c>
      <c r="O8" s="42" t="s">
        <v>231</v>
      </c>
      <c r="P8" s="42" t="s">
        <v>187</v>
      </c>
      <c r="Q8" s="41" t="s">
        <v>188</v>
      </c>
      <c r="R8" s="227" t="s">
        <v>232</v>
      </c>
      <c r="S8" s="227" t="s">
        <v>219</v>
      </c>
      <c r="T8" s="267"/>
      <c r="U8" s="221"/>
    </row>
    <row r="9" spans="1:2783" ht="255.95" customHeight="1">
      <c r="A9" s="41" t="s">
        <v>51</v>
      </c>
      <c r="B9" s="349" t="s">
        <v>255</v>
      </c>
      <c r="C9" s="352" t="s">
        <v>617</v>
      </c>
      <c r="D9" s="353" t="s">
        <v>618</v>
      </c>
      <c r="E9" s="180" t="s">
        <v>619</v>
      </c>
      <c r="F9" s="40">
        <v>40000</v>
      </c>
      <c r="G9" s="41" t="s">
        <v>53</v>
      </c>
      <c r="H9" s="85">
        <v>5</v>
      </c>
      <c r="I9" s="85" t="s">
        <v>620</v>
      </c>
      <c r="J9" s="183" t="s">
        <v>227</v>
      </c>
      <c r="K9" s="180" t="s">
        <v>228</v>
      </c>
      <c r="L9" s="183" t="s">
        <v>229</v>
      </c>
      <c r="M9" s="183" t="s">
        <v>230</v>
      </c>
      <c r="N9" s="69" t="s">
        <v>185</v>
      </c>
      <c r="O9" s="258" t="s">
        <v>231</v>
      </c>
      <c r="P9" s="258" t="s">
        <v>187</v>
      </c>
      <c r="Q9" s="259" t="s">
        <v>188</v>
      </c>
      <c r="R9" s="264" t="s">
        <v>621</v>
      </c>
      <c r="S9" s="227" t="s">
        <v>219</v>
      </c>
      <c r="T9" s="265"/>
      <c r="U9" s="27"/>
    </row>
    <row r="10" spans="1:2783" ht="150.75" thickBot="1">
      <c r="A10" s="260" t="s">
        <v>51</v>
      </c>
      <c r="B10" s="61" t="s">
        <v>255</v>
      </c>
      <c r="C10" s="261" t="s">
        <v>622</v>
      </c>
      <c r="D10" s="39" t="s">
        <v>623</v>
      </c>
      <c r="E10" s="39" t="s">
        <v>624</v>
      </c>
      <c r="F10" s="40">
        <v>50000</v>
      </c>
      <c r="G10" s="41" t="s">
        <v>53</v>
      </c>
      <c r="H10" s="85" t="s">
        <v>92</v>
      </c>
      <c r="I10" s="85" t="s">
        <v>625</v>
      </c>
      <c r="J10" s="41">
        <v>3</v>
      </c>
      <c r="K10" s="119" t="s">
        <v>626</v>
      </c>
      <c r="L10" s="42" t="s">
        <v>611</v>
      </c>
      <c r="M10" s="42" t="s">
        <v>184</v>
      </c>
      <c r="N10" s="42" t="s">
        <v>185</v>
      </c>
      <c r="O10" s="219" t="s">
        <v>186</v>
      </c>
      <c r="P10" s="219" t="s">
        <v>187</v>
      </c>
      <c r="Q10" s="220" t="s">
        <v>188</v>
      </c>
      <c r="R10" s="119"/>
      <c r="S10" s="251" t="s">
        <v>612</v>
      </c>
      <c r="T10" s="265"/>
      <c r="U10" s="27"/>
    </row>
    <row r="11" spans="1:2783" s="160" customFormat="1" ht="29.1" customHeight="1" thickBot="1">
      <c r="A11" s="366" t="s">
        <v>627</v>
      </c>
      <c r="B11" s="367"/>
      <c r="C11" s="368"/>
      <c r="D11" s="371" t="s">
        <v>594</v>
      </c>
      <c r="E11" s="372"/>
      <c r="F11" s="232">
        <f>F12</f>
        <v>250000</v>
      </c>
      <c r="G11" s="364"/>
      <c r="H11" s="365"/>
      <c r="I11" s="365"/>
      <c r="J11" s="365"/>
      <c r="K11" s="365"/>
      <c r="L11" s="365"/>
      <c r="M11" s="365"/>
      <c r="N11" s="365"/>
      <c r="O11" s="365"/>
      <c r="P11" s="365"/>
      <c r="Q11" s="365"/>
      <c r="R11" s="365"/>
      <c r="S11" s="365"/>
      <c r="T11" s="265"/>
      <c r="U11" s="27"/>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row>
    <row r="12" spans="1:2783" ht="42">
      <c r="A12" s="222" t="s">
        <v>628</v>
      </c>
      <c r="B12" s="222"/>
      <c r="C12" s="222"/>
      <c r="D12" s="359" t="s">
        <v>7</v>
      </c>
      <c r="E12" s="360"/>
      <c r="F12" s="223">
        <f>SUM(F13)</f>
        <v>250000</v>
      </c>
      <c r="G12" s="222"/>
      <c r="H12" s="222"/>
      <c r="I12" s="222"/>
      <c r="J12" s="222"/>
      <c r="K12" s="222"/>
      <c r="L12" s="222"/>
      <c r="M12" s="222"/>
      <c r="N12" s="222"/>
      <c r="O12" s="222"/>
      <c r="P12" s="222"/>
      <c r="Q12" s="222"/>
      <c r="R12" s="222"/>
      <c r="S12" s="228"/>
      <c r="T12" s="266"/>
    </row>
    <row r="13" spans="1:2783" ht="120.75" thickBot="1">
      <c r="A13" s="233" t="s">
        <v>90</v>
      </c>
      <c r="B13" s="61" t="s">
        <v>255</v>
      </c>
      <c r="C13" s="233" t="s">
        <v>629</v>
      </c>
      <c r="D13" s="233" t="s">
        <v>162</v>
      </c>
      <c r="E13" s="233" t="s">
        <v>630</v>
      </c>
      <c r="F13" s="234">
        <v>250000</v>
      </c>
      <c r="G13" s="233" t="s">
        <v>163</v>
      </c>
      <c r="H13" s="235" t="s">
        <v>142</v>
      </c>
      <c r="I13" s="233" t="s">
        <v>164</v>
      </c>
      <c r="J13" s="236" t="s">
        <v>54</v>
      </c>
      <c r="K13" s="233" t="s">
        <v>165</v>
      </c>
      <c r="L13" s="233" t="s">
        <v>74</v>
      </c>
      <c r="M13" s="233" t="s">
        <v>155</v>
      </c>
      <c r="N13" s="233" t="s">
        <v>166</v>
      </c>
      <c r="O13" s="236" t="s">
        <v>148</v>
      </c>
      <c r="P13" s="236" t="s">
        <v>149</v>
      </c>
      <c r="Q13" s="237" t="s">
        <v>62</v>
      </c>
      <c r="R13" s="233"/>
      <c r="S13" s="238" t="s">
        <v>150</v>
      </c>
      <c r="T13" s="265"/>
      <c r="U13" s="27"/>
    </row>
    <row r="14" spans="1:2783" ht="24.95" customHeight="1" thickBot="1">
      <c r="A14" s="366" t="s">
        <v>191</v>
      </c>
      <c r="B14" s="367"/>
      <c r="C14" s="368"/>
      <c r="D14" s="371" t="s">
        <v>594</v>
      </c>
      <c r="E14" s="372"/>
      <c r="F14" s="232">
        <f>F15</f>
        <v>222500</v>
      </c>
      <c r="G14" s="364"/>
      <c r="H14" s="365"/>
      <c r="I14" s="365"/>
      <c r="J14" s="365"/>
      <c r="K14" s="365"/>
      <c r="L14" s="365"/>
      <c r="M14" s="365"/>
      <c r="N14" s="365"/>
      <c r="O14" s="365"/>
      <c r="P14" s="365"/>
      <c r="Q14" s="365"/>
      <c r="R14" s="365"/>
      <c r="S14" s="365"/>
      <c r="T14" s="265"/>
      <c r="U14" s="27"/>
    </row>
    <row r="15" spans="1:2783" s="216" customFormat="1" ht="42">
      <c r="A15" s="224" t="s">
        <v>628</v>
      </c>
      <c r="B15" s="224"/>
      <c r="C15" s="225"/>
      <c r="D15" s="359" t="s">
        <v>7</v>
      </c>
      <c r="E15" s="360"/>
      <c r="F15" s="226">
        <f>SUM(F16:F17)</f>
        <v>222500</v>
      </c>
      <c r="G15" s="225"/>
      <c r="H15" s="225"/>
      <c r="I15" s="225"/>
      <c r="J15" s="225"/>
      <c r="K15" s="225"/>
      <c r="L15" s="225"/>
      <c r="M15" s="225"/>
      <c r="N15" s="225"/>
      <c r="O15" s="225"/>
      <c r="P15" s="225"/>
      <c r="Q15" s="225"/>
      <c r="R15" s="225"/>
      <c r="S15" s="229"/>
      <c r="T15" s="268"/>
      <c r="U15" s="231"/>
    </row>
    <row r="16" spans="1:2783" ht="270">
      <c r="A16" s="161" t="s">
        <v>51</v>
      </c>
      <c r="B16" s="349" t="s">
        <v>255</v>
      </c>
      <c r="C16" s="351" t="s">
        <v>631</v>
      </c>
      <c r="D16" s="119" t="s">
        <v>632</v>
      </c>
      <c r="E16" s="119" t="s">
        <v>633</v>
      </c>
      <c r="F16" s="40">
        <v>59000</v>
      </c>
      <c r="G16" s="119" t="s">
        <v>53</v>
      </c>
      <c r="H16" s="218" t="s">
        <v>634</v>
      </c>
      <c r="I16" s="42" t="s">
        <v>635</v>
      </c>
      <c r="J16" s="193" t="s">
        <v>227</v>
      </c>
      <c r="K16" s="119" t="s">
        <v>610</v>
      </c>
      <c r="L16" s="42" t="s">
        <v>611</v>
      </c>
      <c r="M16" s="42" t="s">
        <v>184</v>
      </c>
      <c r="N16" s="42" t="s">
        <v>185</v>
      </c>
      <c r="O16" s="219" t="s">
        <v>186</v>
      </c>
      <c r="P16" s="219" t="s">
        <v>187</v>
      </c>
      <c r="Q16" s="220" t="s">
        <v>636</v>
      </c>
      <c r="R16" s="119"/>
      <c r="S16" s="227" t="s">
        <v>201</v>
      </c>
      <c r="T16" s="265"/>
      <c r="U16" s="27"/>
    </row>
    <row r="17" spans="1:21" ht="270.75" thickBot="1">
      <c r="A17" s="161" t="s">
        <v>51</v>
      </c>
      <c r="B17" s="349" t="s">
        <v>255</v>
      </c>
      <c r="C17" s="351" t="s">
        <v>637</v>
      </c>
      <c r="D17" s="119" t="s">
        <v>638</v>
      </c>
      <c r="E17" s="119" t="s">
        <v>639</v>
      </c>
      <c r="F17" s="40">
        <v>163500</v>
      </c>
      <c r="G17" s="119" t="s">
        <v>53</v>
      </c>
      <c r="H17" s="218" t="s">
        <v>634</v>
      </c>
      <c r="I17" s="42" t="s">
        <v>640</v>
      </c>
      <c r="J17" s="193" t="s">
        <v>227</v>
      </c>
      <c r="K17" s="119" t="s">
        <v>610</v>
      </c>
      <c r="L17" s="42" t="s">
        <v>611</v>
      </c>
      <c r="M17" s="42" t="s">
        <v>184</v>
      </c>
      <c r="N17" s="42" t="s">
        <v>185</v>
      </c>
      <c r="O17" s="219" t="s">
        <v>186</v>
      </c>
      <c r="P17" s="219" t="s">
        <v>187</v>
      </c>
      <c r="Q17" s="220" t="s">
        <v>641</v>
      </c>
      <c r="R17" s="119"/>
      <c r="S17" s="227" t="s">
        <v>201</v>
      </c>
      <c r="T17" s="265"/>
      <c r="U17" s="27"/>
    </row>
    <row r="18" spans="1:21" ht="27" thickBot="1">
      <c r="A18" s="366" t="s">
        <v>214</v>
      </c>
      <c r="B18" s="367"/>
      <c r="C18" s="368"/>
      <c r="D18" s="371" t="s">
        <v>594</v>
      </c>
      <c r="E18" s="372"/>
      <c r="F18" s="232">
        <f>F19</f>
        <v>836005</v>
      </c>
      <c r="G18" s="364"/>
      <c r="H18" s="365"/>
      <c r="I18" s="365"/>
      <c r="J18" s="365"/>
      <c r="K18" s="365"/>
      <c r="L18" s="365"/>
      <c r="M18" s="365"/>
      <c r="N18" s="365"/>
      <c r="O18" s="365"/>
      <c r="P18" s="365"/>
      <c r="Q18" s="365"/>
      <c r="R18" s="365"/>
      <c r="S18" s="365"/>
      <c r="T18" s="265"/>
      <c r="U18" s="27"/>
    </row>
    <row r="19" spans="1:21" ht="21">
      <c r="A19" s="361" t="s">
        <v>642</v>
      </c>
      <c r="B19" s="362"/>
      <c r="C19" s="363"/>
      <c r="D19" s="359" t="s">
        <v>7</v>
      </c>
      <c r="E19" s="360"/>
      <c r="F19" s="226">
        <f>SUM(F20:F22)</f>
        <v>836005</v>
      </c>
      <c r="G19" s="225"/>
      <c r="H19" s="225"/>
      <c r="I19" s="225"/>
      <c r="J19" s="225"/>
      <c r="K19" s="225"/>
      <c r="L19" s="225"/>
      <c r="M19" s="225"/>
      <c r="N19" s="225"/>
      <c r="O19" s="225"/>
      <c r="P19" s="225"/>
      <c r="Q19" s="225"/>
      <c r="R19" s="225"/>
      <c r="S19" s="229"/>
      <c r="T19" s="265"/>
      <c r="U19" s="27"/>
    </row>
    <row r="20" spans="1:21" ht="161.1" customHeight="1">
      <c r="A20" s="161" t="s">
        <v>51</v>
      </c>
      <c r="B20" s="349" t="s">
        <v>255</v>
      </c>
      <c r="C20" s="349" t="s">
        <v>643</v>
      </c>
      <c r="D20" s="349" t="s">
        <v>644</v>
      </c>
      <c r="E20" s="349" t="s">
        <v>645</v>
      </c>
      <c r="F20" s="256">
        <v>363698</v>
      </c>
      <c r="G20" s="41" t="s">
        <v>141</v>
      </c>
      <c r="H20" s="52"/>
      <c r="I20" s="257" t="s">
        <v>646</v>
      </c>
      <c r="J20" s="68" t="s">
        <v>67</v>
      </c>
      <c r="K20" s="180" t="s">
        <v>647</v>
      </c>
      <c r="L20" s="183" t="s">
        <v>648</v>
      </c>
      <c r="M20" s="183" t="s">
        <v>649</v>
      </c>
      <c r="N20" s="69" t="s">
        <v>185</v>
      </c>
      <c r="O20" s="258" t="s">
        <v>186</v>
      </c>
      <c r="P20" s="258" t="s">
        <v>187</v>
      </c>
      <c r="Q20" s="259" t="s">
        <v>188</v>
      </c>
      <c r="R20" s="259"/>
      <c r="S20" s="227" t="s">
        <v>219</v>
      </c>
      <c r="T20" s="265"/>
      <c r="U20" s="27"/>
    </row>
    <row r="21" spans="1:21" ht="240">
      <c r="A21" s="161" t="s">
        <v>51</v>
      </c>
      <c r="B21" s="349" t="s">
        <v>255</v>
      </c>
      <c r="C21" s="349" t="s">
        <v>650</v>
      </c>
      <c r="D21" s="350" t="s">
        <v>651</v>
      </c>
      <c r="E21" s="350" t="s">
        <v>652</v>
      </c>
      <c r="F21" s="331">
        <v>72000</v>
      </c>
      <c r="G21" s="41" t="s">
        <v>84</v>
      </c>
      <c r="H21" s="52" t="s">
        <v>92</v>
      </c>
      <c r="I21" s="65">
        <v>25</v>
      </c>
      <c r="J21" s="41" t="s">
        <v>54</v>
      </c>
      <c r="K21" s="41" t="s">
        <v>221</v>
      </c>
      <c r="L21" s="41" t="s">
        <v>222</v>
      </c>
      <c r="M21" s="41" t="s">
        <v>199</v>
      </c>
      <c r="N21" s="41" t="s">
        <v>211</v>
      </c>
      <c r="O21" s="41" t="s">
        <v>97</v>
      </c>
      <c r="P21" s="41" t="s">
        <v>97</v>
      </c>
      <c r="Q21" s="41" t="s">
        <v>62</v>
      </c>
      <c r="R21" s="41" t="s">
        <v>223</v>
      </c>
      <c r="S21" s="227" t="s">
        <v>219</v>
      </c>
      <c r="T21" s="265"/>
      <c r="U21" s="27"/>
    </row>
    <row r="22" spans="1:21" ht="233.1" customHeight="1" thickBot="1">
      <c r="A22" s="161" t="s">
        <v>51</v>
      </c>
      <c r="B22" s="349" t="s">
        <v>255</v>
      </c>
      <c r="C22" s="349" t="s">
        <v>653</v>
      </c>
      <c r="D22" s="349" t="s">
        <v>654</v>
      </c>
      <c r="E22" s="349" t="s">
        <v>655</v>
      </c>
      <c r="F22" s="331">
        <v>400307</v>
      </c>
      <c r="G22" s="324" t="s">
        <v>609</v>
      </c>
      <c r="H22" s="52" t="s">
        <v>656</v>
      </c>
      <c r="I22" s="257" t="s">
        <v>646</v>
      </c>
      <c r="J22" s="68" t="s">
        <v>67</v>
      </c>
      <c r="K22" s="180" t="s">
        <v>647</v>
      </c>
      <c r="L22" s="183" t="s">
        <v>657</v>
      </c>
      <c r="M22" s="183" t="s">
        <v>658</v>
      </c>
      <c r="N22" s="69" t="s">
        <v>185</v>
      </c>
      <c r="O22" s="258" t="s">
        <v>231</v>
      </c>
      <c r="P22" s="258" t="s">
        <v>187</v>
      </c>
      <c r="Q22" s="259" t="s">
        <v>188</v>
      </c>
      <c r="R22" s="259"/>
      <c r="S22" s="227" t="s">
        <v>219</v>
      </c>
      <c r="T22" s="265"/>
      <c r="U22" s="27"/>
    </row>
    <row r="23" spans="1:21" ht="27" thickBot="1">
      <c r="A23" s="366" t="s">
        <v>659</v>
      </c>
      <c r="B23" s="367"/>
      <c r="C23" s="368"/>
      <c r="D23" s="371" t="s">
        <v>594</v>
      </c>
      <c r="E23" s="372"/>
      <c r="F23" s="232">
        <f>SUM(F24:F29)</f>
        <v>2042769.3333333335</v>
      </c>
      <c r="G23" s="364"/>
      <c r="H23" s="365"/>
      <c r="I23" s="365"/>
      <c r="J23" s="365"/>
      <c r="K23" s="365"/>
      <c r="L23" s="365"/>
      <c r="M23" s="365"/>
      <c r="N23" s="365"/>
      <c r="O23" s="365"/>
      <c r="P23" s="365"/>
      <c r="Q23" s="365"/>
      <c r="R23" s="365"/>
      <c r="S23" s="365"/>
      <c r="T23" s="265"/>
      <c r="U23" s="27"/>
    </row>
    <row r="24" spans="1:21" s="3" customFormat="1" ht="63.95" customHeight="1">
      <c r="A24" s="382" t="s">
        <v>234</v>
      </c>
      <c r="B24" s="373" t="s">
        <v>254</v>
      </c>
      <c r="C24" s="374"/>
      <c r="D24" s="375"/>
      <c r="E24" s="291">
        <f>F28/0.15</f>
        <v>1150493.3333333335</v>
      </c>
      <c r="F24" s="384">
        <f>SUM(E24:E25)</f>
        <v>1751973.3333333335</v>
      </c>
      <c r="G24" s="343"/>
      <c r="H24" s="344"/>
      <c r="I24" s="344"/>
      <c r="J24" s="344"/>
      <c r="K24" s="344"/>
      <c r="L24" s="344"/>
      <c r="M24" s="344"/>
      <c r="N24" s="344"/>
      <c r="O24" s="344"/>
      <c r="P24" s="344"/>
      <c r="Q24" s="344"/>
      <c r="R24" s="345"/>
      <c r="S24" s="379" t="s">
        <v>118</v>
      </c>
      <c r="T24" s="269"/>
      <c r="U24" s="124"/>
    </row>
    <row r="25" spans="1:21" ht="32.1" customHeight="1">
      <c r="A25" s="383"/>
      <c r="B25" s="376" t="s">
        <v>255</v>
      </c>
      <c r="C25" s="377"/>
      <c r="D25" s="378"/>
      <c r="E25" s="291">
        <f>F29/0.15</f>
        <v>601480</v>
      </c>
      <c r="F25" s="385"/>
      <c r="G25" s="269"/>
      <c r="H25" s="124"/>
      <c r="I25" s="124"/>
      <c r="J25" s="124"/>
      <c r="K25" s="124"/>
      <c r="L25" s="124"/>
      <c r="M25" s="124"/>
      <c r="N25" s="124"/>
      <c r="O25" s="124"/>
      <c r="P25" s="124"/>
      <c r="Q25" s="124"/>
      <c r="R25" s="346"/>
      <c r="S25" s="379"/>
      <c r="T25" s="265"/>
      <c r="U25" s="27"/>
    </row>
    <row r="26" spans="1:21" ht="60">
      <c r="A26" s="390" t="s">
        <v>660</v>
      </c>
      <c r="B26" s="61" t="s">
        <v>254</v>
      </c>
      <c r="C26" s="79" t="s">
        <v>661</v>
      </c>
      <c r="D26" s="79" t="s">
        <v>662</v>
      </c>
      <c r="E26" s="380" t="s">
        <v>237</v>
      </c>
      <c r="F26" s="262">
        <v>20000</v>
      </c>
      <c r="G26" s="269"/>
      <c r="H26" s="124"/>
      <c r="I26" s="124"/>
      <c r="J26" s="124"/>
      <c r="K26" s="124"/>
      <c r="L26" s="124"/>
      <c r="M26" s="124"/>
      <c r="N26" s="124"/>
      <c r="O26" s="124"/>
      <c r="P26" s="124"/>
      <c r="Q26" s="124"/>
      <c r="R26" s="346"/>
      <c r="S26" s="379"/>
      <c r="T26" s="266"/>
    </row>
    <row r="27" spans="1:21" ht="30">
      <c r="A27" s="383"/>
      <c r="B27" s="61" t="s">
        <v>255</v>
      </c>
      <c r="C27" s="41" t="s">
        <v>663</v>
      </c>
      <c r="D27" s="41" t="s">
        <v>664</v>
      </c>
      <c r="E27" s="389"/>
      <c r="F27" s="256">
        <v>8000</v>
      </c>
      <c r="G27" s="269"/>
      <c r="H27" s="124"/>
      <c r="I27" s="124"/>
      <c r="J27" s="124"/>
      <c r="K27" s="124"/>
      <c r="L27" s="124"/>
      <c r="M27" s="124"/>
      <c r="N27" s="124"/>
      <c r="O27" s="124"/>
      <c r="P27" s="124"/>
      <c r="Q27" s="124"/>
      <c r="R27" s="346"/>
      <c r="S27" s="379"/>
      <c r="T27" s="266"/>
    </row>
    <row r="28" spans="1:21" ht="48" customHeight="1">
      <c r="A28" s="386" t="s">
        <v>665</v>
      </c>
      <c r="B28" s="61" t="s">
        <v>254</v>
      </c>
      <c r="C28" s="79" t="s">
        <v>666</v>
      </c>
      <c r="D28" s="380" t="s">
        <v>240</v>
      </c>
      <c r="E28" s="380" t="s">
        <v>240</v>
      </c>
      <c r="F28" s="262">
        <v>172574</v>
      </c>
      <c r="G28" s="269"/>
      <c r="H28" s="124"/>
      <c r="I28" s="124"/>
      <c r="J28" s="124"/>
      <c r="K28" s="124"/>
      <c r="L28" s="124"/>
      <c r="M28" s="124"/>
      <c r="N28" s="124"/>
      <c r="O28" s="124"/>
      <c r="P28" s="124"/>
      <c r="Q28" s="124"/>
      <c r="R28" s="346"/>
      <c r="S28" s="379"/>
      <c r="T28" s="266"/>
    </row>
    <row r="29" spans="1:21" ht="30.75" thickBot="1">
      <c r="A29" s="387"/>
      <c r="B29" s="61" t="s">
        <v>255</v>
      </c>
      <c r="C29" s="79" t="s">
        <v>667</v>
      </c>
      <c r="D29" s="381"/>
      <c r="E29" s="388"/>
      <c r="F29" s="262">
        <v>90222</v>
      </c>
      <c r="G29" s="269"/>
      <c r="H29" s="124"/>
      <c r="I29" s="124"/>
      <c r="J29" s="124"/>
      <c r="K29" s="124"/>
      <c r="L29" s="124"/>
      <c r="M29" s="124"/>
      <c r="N29" s="124"/>
      <c r="O29" s="124"/>
      <c r="P29" s="124"/>
      <c r="Q29" s="124"/>
      <c r="R29" s="346"/>
      <c r="S29" s="379"/>
      <c r="T29" s="266"/>
    </row>
    <row r="30" spans="1:21" ht="27" thickBot="1">
      <c r="A30" s="366" t="s">
        <v>668</v>
      </c>
      <c r="B30" s="367"/>
      <c r="C30" s="368"/>
      <c r="D30" s="371" t="s">
        <v>594</v>
      </c>
      <c r="E30" s="372"/>
      <c r="F30" s="232">
        <f>F23+F18+F14+F11+F2</f>
        <v>4530581.333333334</v>
      </c>
      <c r="G30" s="364"/>
      <c r="H30" s="365"/>
      <c r="I30" s="365"/>
      <c r="J30" s="365"/>
      <c r="K30" s="365"/>
      <c r="L30" s="365"/>
      <c r="M30" s="365"/>
      <c r="N30" s="365"/>
      <c r="O30" s="365"/>
      <c r="P30" s="365"/>
      <c r="Q30" s="365"/>
      <c r="R30" s="365"/>
      <c r="S30" s="365"/>
      <c r="T30" s="266"/>
    </row>
    <row r="31" spans="1:21" ht="32.25" thickBot="1">
      <c r="E31" s="290" t="s">
        <v>669</v>
      </c>
      <c r="F31" s="292">
        <f>F4+F5+E24+F26+F28</f>
        <v>1713067.3333333335</v>
      </c>
    </row>
    <row r="32" spans="1:21" ht="16.5" thickBot="1">
      <c r="E32" s="290" t="s">
        <v>670</v>
      </c>
      <c r="F32" s="292">
        <f>SUM(F6:F10)+F12+F15+F19+E25+F27+F29</f>
        <v>2817514</v>
      </c>
    </row>
    <row r="36" spans="1:1">
      <c r="A36" s="1"/>
    </row>
  </sheetData>
  <mergeCells count="34">
    <mergeCell ref="E26:E27"/>
    <mergeCell ref="A26:A27"/>
    <mergeCell ref="D15:E15"/>
    <mergeCell ref="A3:C3"/>
    <mergeCell ref="A30:C30"/>
    <mergeCell ref="D30:E30"/>
    <mergeCell ref="G30:S30"/>
    <mergeCell ref="A23:C23"/>
    <mergeCell ref="D23:E23"/>
    <mergeCell ref="G23:S23"/>
    <mergeCell ref="B24:D24"/>
    <mergeCell ref="B25:D25"/>
    <mergeCell ref="S24:S29"/>
    <mergeCell ref="D28:D29"/>
    <mergeCell ref="A24:A25"/>
    <mergeCell ref="F24:F25"/>
    <mergeCell ref="A28:A29"/>
    <mergeCell ref="E28:E29"/>
    <mergeCell ref="D19:E19"/>
    <mergeCell ref="A19:C19"/>
    <mergeCell ref="G18:S18"/>
    <mergeCell ref="A2:C2"/>
    <mergeCell ref="G2:S2"/>
    <mergeCell ref="A11:C11"/>
    <mergeCell ref="G11:S11"/>
    <mergeCell ref="A14:C14"/>
    <mergeCell ref="G14:S14"/>
    <mergeCell ref="D3:E3"/>
    <mergeCell ref="D12:E12"/>
    <mergeCell ref="D11:E11"/>
    <mergeCell ref="D14:E14"/>
    <mergeCell ref="D2:E2"/>
    <mergeCell ref="A18:C18"/>
    <mergeCell ref="D18:E18"/>
  </mergeCells>
  <dataValidations disablePrompts="1" count="2">
    <dataValidation type="list" allowBlank="1" showInputMessage="1" showErrorMessage="1" sqref="K15 J16:J17 K19 K21 J9" xr:uid="{4FA786A6-ED48-7442-9AE1-1B223D067733}">
      <formula1>"1,2,3,1 2,1 3, 2 3, 1 2 3"</formula1>
    </dataValidation>
    <dataValidation type="list" allowBlank="1" showInputMessage="1" showErrorMessage="1" sqref="G16:G17" xr:uid="{5C34E88D-FE9C-8945-BFA3-9C3CA98468BB}">
      <formula1>"uus, jätkuv, lõppev"</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F220-6A4D-4A45-B362-DEACFD8C4851}">
  <dimension ref="A1:S13"/>
  <sheetViews>
    <sheetView topLeftCell="I1" zoomScale="69" workbookViewId="0">
      <selection activeCell="U8" sqref="U8"/>
    </sheetView>
  </sheetViews>
  <sheetFormatPr defaultColWidth="11.42578125" defaultRowHeight="15"/>
  <cols>
    <col min="1" max="19" width="38.85546875" customWidth="1"/>
  </cols>
  <sheetData>
    <row r="1" spans="1:19" ht="159.94999999999999" customHeight="1">
      <c r="A1" s="293" t="s">
        <v>671</v>
      </c>
      <c r="B1" s="241" t="s">
        <v>588</v>
      </c>
      <c r="C1" s="241" t="s">
        <v>589</v>
      </c>
      <c r="D1" s="241" t="s">
        <v>17</v>
      </c>
      <c r="E1" s="241" t="s">
        <v>590</v>
      </c>
      <c r="F1" s="241" t="s">
        <v>18</v>
      </c>
      <c r="G1" s="242" t="s">
        <v>19</v>
      </c>
      <c r="H1" s="243" t="s">
        <v>591</v>
      </c>
      <c r="I1" s="244" t="s">
        <v>22</v>
      </c>
      <c r="J1" s="241" t="s">
        <v>592</v>
      </c>
      <c r="K1" s="241" t="s">
        <v>24</v>
      </c>
      <c r="L1" s="241" t="s">
        <v>25</v>
      </c>
      <c r="M1" s="241" t="s">
        <v>26</v>
      </c>
      <c r="N1" s="241" t="s">
        <v>27</v>
      </c>
      <c r="O1" s="241" t="s">
        <v>28</v>
      </c>
      <c r="P1" s="241" t="s">
        <v>29</v>
      </c>
      <c r="Q1" s="241" t="s">
        <v>30</v>
      </c>
      <c r="R1" s="241" t="s">
        <v>31</v>
      </c>
      <c r="S1" s="245" t="s">
        <v>32</v>
      </c>
    </row>
    <row r="2" spans="1:19" ht="72.95" customHeight="1">
      <c r="A2" s="422" t="s">
        <v>672</v>
      </c>
      <c r="B2" s="422"/>
      <c r="C2" s="422"/>
      <c r="D2" s="423" t="s">
        <v>7</v>
      </c>
      <c r="E2" s="423"/>
      <c r="F2" s="223">
        <f>SUM(F3:F5)</f>
        <v>435000</v>
      </c>
      <c r="G2" s="47"/>
      <c r="H2" s="217"/>
      <c r="I2" s="47"/>
      <c r="J2" s="47"/>
      <c r="K2" s="217"/>
      <c r="L2" s="217"/>
      <c r="M2" s="217"/>
      <c r="N2" s="217"/>
      <c r="O2" s="217"/>
      <c r="P2" s="217"/>
      <c r="Q2" s="217"/>
      <c r="R2" s="217"/>
      <c r="S2" s="217"/>
    </row>
    <row r="3" spans="1:19" ht="210">
      <c r="A3" s="240" t="s">
        <v>51</v>
      </c>
      <c r="B3" s="61" t="s">
        <v>256</v>
      </c>
      <c r="C3" s="61" t="s">
        <v>673</v>
      </c>
      <c r="D3" s="332" t="s">
        <v>674</v>
      </c>
      <c r="E3" s="332" t="s">
        <v>675</v>
      </c>
      <c r="F3" s="40">
        <v>60000</v>
      </c>
      <c r="G3" s="41" t="s">
        <v>53</v>
      </c>
      <c r="H3" s="85" t="s">
        <v>180</v>
      </c>
      <c r="I3" s="85">
        <v>150</v>
      </c>
      <c r="J3" s="41">
        <v>2</v>
      </c>
      <c r="K3" s="61" t="s">
        <v>182</v>
      </c>
      <c r="L3" s="61" t="s">
        <v>183</v>
      </c>
      <c r="M3" s="60" t="s">
        <v>184</v>
      </c>
      <c r="N3" s="61" t="s">
        <v>185</v>
      </c>
      <c r="O3" s="61" t="s">
        <v>186</v>
      </c>
      <c r="P3" s="61" t="s">
        <v>187</v>
      </c>
      <c r="Q3" s="61" t="s">
        <v>188</v>
      </c>
      <c r="R3" s="61" t="s">
        <v>676</v>
      </c>
      <c r="S3" s="61" t="s">
        <v>106</v>
      </c>
    </row>
    <row r="4" spans="1:19" ht="210">
      <c r="A4" s="240" t="s">
        <v>51</v>
      </c>
      <c r="B4" s="61" t="s">
        <v>256</v>
      </c>
      <c r="C4" s="61" t="s">
        <v>673</v>
      </c>
      <c r="D4" s="39" t="s">
        <v>677</v>
      </c>
      <c r="E4" s="39" t="s">
        <v>678</v>
      </c>
      <c r="F4" s="191">
        <v>30000</v>
      </c>
      <c r="G4" s="333" t="s">
        <v>53</v>
      </c>
      <c r="H4" s="85" t="s">
        <v>180</v>
      </c>
      <c r="I4" s="85" t="s">
        <v>679</v>
      </c>
      <c r="J4" s="41">
        <v>3</v>
      </c>
      <c r="K4" s="119" t="s">
        <v>182</v>
      </c>
      <c r="L4" s="119" t="s">
        <v>183</v>
      </c>
      <c r="M4" s="119" t="s">
        <v>680</v>
      </c>
      <c r="N4" s="119" t="s">
        <v>185</v>
      </c>
      <c r="O4" s="119" t="s">
        <v>186</v>
      </c>
      <c r="P4" s="119" t="s">
        <v>187</v>
      </c>
      <c r="Q4" s="119" t="s">
        <v>188</v>
      </c>
      <c r="R4" s="119" t="s">
        <v>676</v>
      </c>
      <c r="S4" s="61" t="s">
        <v>612</v>
      </c>
    </row>
    <row r="5" spans="1:19" ht="299.25">
      <c r="A5" s="240" t="s">
        <v>51</v>
      </c>
      <c r="B5" s="61" t="s">
        <v>256</v>
      </c>
      <c r="C5" s="61" t="s">
        <v>673</v>
      </c>
      <c r="D5" s="39" t="s">
        <v>681</v>
      </c>
      <c r="E5" s="354" t="s">
        <v>1028</v>
      </c>
      <c r="F5" s="191">
        <v>345000</v>
      </c>
      <c r="G5" s="333" t="s">
        <v>84</v>
      </c>
      <c r="H5" s="85" t="s">
        <v>180</v>
      </c>
      <c r="I5" s="85" t="s">
        <v>213</v>
      </c>
      <c r="J5" s="41">
        <v>2</v>
      </c>
      <c r="K5" s="119" t="s">
        <v>182</v>
      </c>
      <c r="L5" s="119" t="s">
        <v>183</v>
      </c>
      <c r="M5" s="119" t="s">
        <v>680</v>
      </c>
      <c r="N5" s="119" t="s">
        <v>185</v>
      </c>
      <c r="O5" s="119" t="s">
        <v>186</v>
      </c>
      <c r="P5" s="119" t="s">
        <v>187</v>
      </c>
      <c r="Q5" s="119" t="s">
        <v>188</v>
      </c>
      <c r="R5" s="119" t="s">
        <v>676</v>
      </c>
      <c r="S5" s="61" t="s">
        <v>118</v>
      </c>
    </row>
    <row r="6" spans="1:19" ht="51.95" customHeight="1">
      <c r="A6" s="422" t="s">
        <v>682</v>
      </c>
      <c r="B6" s="422"/>
      <c r="C6" s="422"/>
      <c r="D6" s="423" t="s">
        <v>7</v>
      </c>
      <c r="E6" s="423"/>
      <c r="F6" s="223">
        <f>SUM(F7:F7)</f>
        <v>15000</v>
      </c>
      <c r="G6" s="339"/>
      <c r="H6" s="339"/>
      <c r="I6" s="339"/>
      <c r="J6" s="339"/>
      <c r="K6" s="339"/>
      <c r="L6" s="339"/>
      <c r="M6" s="339"/>
      <c r="N6" s="339"/>
      <c r="O6" s="339"/>
      <c r="P6" s="339"/>
      <c r="Q6" s="339"/>
      <c r="R6" s="339"/>
      <c r="S6" s="339"/>
    </row>
    <row r="7" spans="1:19" ht="90">
      <c r="A7" s="161" t="s">
        <v>51</v>
      </c>
      <c r="B7" s="61" t="s">
        <v>256</v>
      </c>
      <c r="C7" s="61" t="s">
        <v>673</v>
      </c>
      <c r="D7" s="119" t="s">
        <v>683</v>
      </c>
      <c r="E7" s="119" t="s">
        <v>684</v>
      </c>
      <c r="F7" s="40">
        <v>15000</v>
      </c>
      <c r="G7" s="119" t="s">
        <v>53</v>
      </c>
      <c r="H7" s="218">
        <v>6</v>
      </c>
      <c r="I7" s="42" t="s">
        <v>679</v>
      </c>
      <c r="J7" s="193">
        <v>2</v>
      </c>
      <c r="K7" s="119" t="s">
        <v>149</v>
      </c>
      <c r="L7" s="42" t="s">
        <v>149</v>
      </c>
      <c r="M7" s="42" t="s">
        <v>149</v>
      </c>
      <c r="N7" s="42" t="s">
        <v>149</v>
      </c>
      <c r="O7" s="219" t="s">
        <v>149</v>
      </c>
      <c r="P7" s="219" t="s">
        <v>149</v>
      </c>
      <c r="Q7" s="220" t="s">
        <v>149</v>
      </c>
      <c r="R7" s="119" t="s">
        <v>149</v>
      </c>
      <c r="S7" s="41" t="s">
        <v>118</v>
      </c>
    </row>
    <row r="8" spans="1:19" ht="56.1" customHeight="1">
      <c r="A8" s="422" t="s">
        <v>685</v>
      </c>
      <c r="B8" s="422"/>
      <c r="C8" s="422"/>
      <c r="D8" s="423" t="s">
        <v>7</v>
      </c>
      <c r="E8" s="423"/>
      <c r="F8" s="223">
        <f>SUM(F9)</f>
        <v>0</v>
      </c>
      <c r="G8" s="222"/>
      <c r="H8" s="222"/>
      <c r="I8" s="222"/>
      <c r="J8" s="222"/>
      <c r="K8" s="222"/>
      <c r="L8" s="222"/>
      <c r="M8" s="222"/>
      <c r="N8" s="222"/>
      <c r="O8" s="222"/>
      <c r="P8" s="222"/>
      <c r="Q8" s="222"/>
      <c r="R8" s="222"/>
      <c r="S8" s="222"/>
    </row>
    <row r="9" spans="1:19" ht="120">
      <c r="A9" s="61" t="s">
        <v>51</v>
      </c>
      <c r="B9" s="61" t="s">
        <v>256</v>
      </c>
      <c r="C9" s="61" t="s">
        <v>602</v>
      </c>
      <c r="D9" s="61" t="s">
        <v>686</v>
      </c>
      <c r="E9" s="61" t="s">
        <v>687</v>
      </c>
      <c r="F9" s="340">
        <v>0</v>
      </c>
      <c r="G9" s="61" t="s">
        <v>53</v>
      </c>
      <c r="H9" s="58" t="s">
        <v>180</v>
      </c>
      <c r="I9" s="61"/>
      <c r="J9" s="341">
        <v>2</v>
      </c>
      <c r="K9" s="61" t="s">
        <v>182</v>
      </c>
      <c r="L9" s="61" t="s">
        <v>183</v>
      </c>
      <c r="M9" s="61" t="s">
        <v>149</v>
      </c>
      <c r="N9" s="61" t="s">
        <v>149</v>
      </c>
      <c r="O9" s="341" t="s">
        <v>149</v>
      </c>
      <c r="P9" s="341" t="s">
        <v>149</v>
      </c>
      <c r="Q9" s="60" t="s">
        <v>188</v>
      </c>
      <c r="R9" s="61" t="s">
        <v>688</v>
      </c>
      <c r="S9" s="341" t="s">
        <v>118</v>
      </c>
    </row>
    <row r="10" spans="1:19" ht="27" thickBot="1">
      <c r="A10" s="424" t="s">
        <v>659</v>
      </c>
      <c r="B10" s="425"/>
      <c r="C10" s="426"/>
      <c r="D10" s="427" t="s">
        <v>594</v>
      </c>
      <c r="E10" s="428"/>
      <c r="F10" s="338">
        <f>SUM(F11:F12)</f>
        <v>63771</v>
      </c>
      <c r="G10" s="429"/>
      <c r="H10" s="430"/>
      <c r="I10" s="430"/>
      <c r="J10" s="430"/>
      <c r="K10" s="430"/>
      <c r="L10" s="430"/>
      <c r="M10" s="430"/>
      <c r="N10" s="430"/>
      <c r="O10" s="430"/>
      <c r="P10" s="430"/>
      <c r="Q10" s="430"/>
      <c r="R10" s="430"/>
      <c r="S10" s="430"/>
    </row>
    <row r="11" spans="1:19">
      <c r="A11" s="334" t="s">
        <v>234</v>
      </c>
      <c r="B11" s="41" t="s">
        <v>256</v>
      </c>
      <c r="C11" s="41" t="s">
        <v>602</v>
      </c>
      <c r="D11" s="342" t="s">
        <v>234</v>
      </c>
      <c r="E11" s="291"/>
      <c r="F11" s="335">
        <v>55453</v>
      </c>
      <c r="G11" s="431"/>
      <c r="H11" s="432"/>
      <c r="I11" s="432"/>
      <c r="J11" s="432"/>
      <c r="K11" s="432"/>
      <c r="L11" s="432"/>
      <c r="M11" s="432"/>
      <c r="N11" s="432"/>
      <c r="O11" s="432"/>
      <c r="P11" s="432"/>
      <c r="Q11" s="432"/>
      <c r="R11" s="433"/>
      <c r="S11" s="379"/>
    </row>
    <row r="12" spans="1:19" ht="15.75" thickBot="1">
      <c r="A12" s="336" t="s">
        <v>665</v>
      </c>
      <c r="B12" s="61" t="s">
        <v>256</v>
      </c>
      <c r="C12" s="79" t="s">
        <v>689</v>
      </c>
      <c r="D12" s="337" t="s">
        <v>665</v>
      </c>
      <c r="E12" s="337"/>
      <c r="F12" s="262">
        <v>8318</v>
      </c>
      <c r="G12" s="431"/>
      <c r="H12" s="432"/>
      <c r="I12" s="432"/>
      <c r="J12" s="432"/>
      <c r="K12" s="432"/>
      <c r="L12" s="432"/>
      <c r="M12" s="432"/>
      <c r="N12" s="432"/>
      <c r="O12" s="432"/>
      <c r="P12" s="432"/>
      <c r="Q12" s="432"/>
      <c r="R12" s="433"/>
      <c r="S12" s="379"/>
    </row>
    <row r="13" spans="1:19" ht="27" thickBot="1">
      <c r="A13" s="366" t="s">
        <v>690</v>
      </c>
      <c r="B13" s="367"/>
      <c r="C13" s="368"/>
      <c r="D13" s="371" t="s">
        <v>594</v>
      </c>
      <c r="E13" s="372"/>
      <c r="F13" s="232">
        <f>F2+F6+F8+F10</f>
        <v>513771</v>
      </c>
      <c r="G13" s="364"/>
      <c r="H13" s="365"/>
      <c r="I13" s="365"/>
      <c r="J13" s="365"/>
      <c r="K13" s="365"/>
      <c r="L13" s="365"/>
      <c r="M13" s="365"/>
      <c r="N13" s="365"/>
      <c r="O13" s="365"/>
      <c r="P13" s="365"/>
      <c r="Q13" s="365"/>
      <c r="R13" s="365"/>
      <c r="S13" s="365"/>
    </row>
  </sheetData>
  <mergeCells count="14">
    <mergeCell ref="A2:C2"/>
    <mergeCell ref="D2:E2"/>
    <mergeCell ref="G13:S13"/>
    <mergeCell ref="A6:C6"/>
    <mergeCell ref="A8:C8"/>
    <mergeCell ref="A13:C13"/>
    <mergeCell ref="D13:E13"/>
    <mergeCell ref="A10:C10"/>
    <mergeCell ref="D10:E10"/>
    <mergeCell ref="G10:S10"/>
    <mergeCell ref="G11:R12"/>
    <mergeCell ref="S11:S12"/>
    <mergeCell ref="D8:E8"/>
    <mergeCell ref="D6:E6"/>
  </mergeCells>
  <dataValidations count="2">
    <dataValidation type="list" allowBlank="1" showInputMessage="1" showErrorMessage="1" sqref="G7" xr:uid="{3D2097B0-EB32-BB45-A95B-20519301B7DD}">
      <formula1>"uus, jätkuv, lõppev"</formula1>
    </dataValidation>
    <dataValidation type="list" allowBlank="1" showInputMessage="1" showErrorMessage="1" sqref="K6 J7" xr:uid="{8C9247FC-4E84-C34D-815A-018CEF02A9AB}">
      <formula1>"1,2,3,1 2,1 3, 2 3, 1 2 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B42D5-1D4D-4459-989B-CDD4AB4B4DAB}">
  <dimension ref="A1:T29"/>
  <sheetViews>
    <sheetView showGridLines="0" topLeftCell="J1" zoomScale="60" workbookViewId="0">
      <pane ySplit="1" topLeftCell="A19" activePane="bottomLeft" state="frozen"/>
      <selection pane="bottomLeft" activeCell="B4" sqref="B4"/>
    </sheetView>
  </sheetViews>
  <sheetFormatPr defaultColWidth="8.85546875" defaultRowHeight="15"/>
  <cols>
    <col min="1" max="2" width="47.42578125" customWidth="1"/>
    <col min="3" max="4" width="32.42578125" customWidth="1"/>
    <col min="5" max="5" width="53.28515625" bestFit="1" customWidth="1"/>
    <col min="6" max="6" width="24" customWidth="1"/>
    <col min="7" max="7" width="17.42578125" customWidth="1"/>
    <col min="8" max="8" width="39.7109375" customWidth="1"/>
    <col min="9" max="9" width="17.42578125" customWidth="1"/>
    <col min="10" max="10" width="25.85546875" customWidth="1"/>
    <col min="11" max="11" width="42.42578125" bestFit="1" customWidth="1"/>
    <col min="12" max="12" width="38.7109375" bestFit="1" customWidth="1"/>
    <col min="13" max="13" width="47.28515625" bestFit="1" customWidth="1"/>
    <col min="14" max="14" width="62.85546875" bestFit="1" customWidth="1"/>
    <col min="15" max="15" width="49.28515625" bestFit="1" customWidth="1"/>
    <col min="16" max="16" width="36" bestFit="1" customWidth="1"/>
    <col min="17" max="17" width="29.28515625" bestFit="1" customWidth="1"/>
    <col min="18" max="18" width="65.42578125" bestFit="1" customWidth="1"/>
    <col min="19" max="19" width="40.42578125" customWidth="1"/>
  </cols>
  <sheetData>
    <row r="1" spans="1:19" ht="123.75">
      <c r="A1" s="81" t="s">
        <v>691</v>
      </c>
      <c r="B1" s="81" t="s">
        <v>588</v>
      </c>
      <c r="C1" s="81" t="s">
        <v>692</v>
      </c>
      <c r="D1" s="81" t="s">
        <v>17</v>
      </c>
      <c r="E1" s="81" t="s">
        <v>590</v>
      </c>
      <c r="F1" s="81" t="s">
        <v>18</v>
      </c>
      <c r="G1" s="82" t="s">
        <v>19</v>
      </c>
      <c r="H1" s="83" t="s">
        <v>693</v>
      </c>
      <c r="I1" s="84" t="s">
        <v>22</v>
      </c>
      <c r="J1" s="241" t="s">
        <v>592</v>
      </c>
      <c r="K1" s="81" t="s">
        <v>24</v>
      </c>
      <c r="L1" s="81" t="s">
        <v>25</v>
      </c>
      <c r="M1" s="81" t="s">
        <v>26</v>
      </c>
      <c r="N1" s="81" t="s">
        <v>27</v>
      </c>
      <c r="O1" s="81" t="s">
        <v>28</v>
      </c>
      <c r="P1" s="81" t="s">
        <v>29</v>
      </c>
      <c r="Q1" s="81" t="s">
        <v>30</v>
      </c>
      <c r="R1" s="81" t="s">
        <v>31</v>
      </c>
      <c r="S1" s="80" t="s">
        <v>32</v>
      </c>
    </row>
    <row r="2" spans="1:19" ht="27" thickBot="1">
      <c r="A2" s="366" t="s">
        <v>694</v>
      </c>
      <c r="B2" s="367"/>
      <c r="C2" s="368"/>
      <c r="D2" s="371" t="s">
        <v>594</v>
      </c>
      <c r="E2" s="372"/>
      <c r="F2" s="239">
        <f>F3+F20+F22</f>
        <v>2784000</v>
      </c>
      <c r="G2" s="364"/>
      <c r="H2" s="365"/>
      <c r="I2" s="365"/>
      <c r="J2" s="365"/>
      <c r="K2" s="365"/>
      <c r="L2" s="365"/>
      <c r="M2" s="365"/>
      <c r="N2" s="365"/>
      <c r="O2" s="365"/>
      <c r="P2" s="365"/>
      <c r="Q2" s="365"/>
      <c r="R2" s="365"/>
      <c r="S2" s="365"/>
    </row>
    <row r="3" spans="1:19" ht="21">
      <c r="A3" s="438" t="s">
        <v>695</v>
      </c>
      <c r="B3" s="439"/>
      <c r="C3" s="440"/>
      <c r="D3" s="441"/>
      <c r="E3" s="442" t="s">
        <v>7</v>
      </c>
      <c r="F3" s="226">
        <f>SUM(F4:F19)</f>
        <v>1798000</v>
      </c>
      <c r="G3" s="47"/>
      <c r="H3" s="47"/>
      <c r="I3" s="47"/>
      <c r="J3" s="47"/>
      <c r="K3" s="47"/>
      <c r="L3" s="47"/>
      <c r="M3" s="47"/>
      <c r="N3" s="47"/>
      <c r="O3" s="47"/>
      <c r="P3" s="47"/>
      <c r="Q3" s="47"/>
      <c r="R3" s="47"/>
      <c r="S3" s="74"/>
    </row>
    <row r="4" spans="1:19" ht="120">
      <c r="A4" s="161" t="s">
        <v>51</v>
      </c>
      <c r="B4" s="161" t="s">
        <v>257</v>
      </c>
      <c r="C4" s="41" t="s">
        <v>696</v>
      </c>
      <c r="D4" s="41" t="s">
        <v>697</v>
      </c>
      <c r="E4" s="42" t="s">
        <v>698</v>
      </c>
      <c r="F4" s="40">
        <v>420000</v>
      </c>
      <c r="G4" s="41" t="s">
        <v>53</v>
      </c>
      <c r="H4" s="42" t="s">
        <v>699</v>
      </c>
      <c r="I4" s="85">
        <v>250</v>
      </c>
      <c r="J4" s="41">
        <v>1</v>
      </c>
      <c r="K4" s="41" t="s">
        <v>700</v>
      </c>
      <c r="L4" s="42" t="s">
        <v>701</v>
      </c>
      <c r="M4" s="42" t="s">
        <v>702</v>
      </c>
      <c r="N4" s="42" t="s">
        <v>703</v>
      </c>
      <c r="O4" s="42" t="s">
        <v>704</v>
      </c>
      <c r="P4" s="42" t="s">
        <v>705</v>
      </c>
      <c r="Q4" s="42" t="s">
        <v>706</v>
      </c>
      <c r="R4" s="86" t="s">
        <v>707</v>
      </c>
      <c r="S4" s="41" t="s">
        <v>708</v>
      </c>
    </row>
    <row r="5" spans="1:19" ht="105">
      <c r="A5" s="161" t="s">
        <v>51</v>
      </c>
      <c r="B5" s="161" t="s">
        <v>257</v>
      </c>
      <c r="C5" s="41" t="s">
        <v>709</v>
      </c>
      <c r="D5" s="41" t="s">
        <v>710</v>
      </c>
      <c r="E5" s="42" t="s">
        <v>711</v>
      </c>
      <c r="F5" s="40">
        <v>170000</v>
      </c>
      <c r="G5" s="41" t="s">
        <v>53</v>
      </c>
      <c r="H5" s="87" t="s">
        <v>699</v>
      </c>
      <c r="I5" s="85">
        <v>20</v>
      </c>
      <c r="J5" s="41">
        <v>1</v>
      </c>
      <c r="K5" s="41" t="s">
        <v>700</v>
      </c>
      <c r="L5" s="42" t="s">
        <v>701</v>
      </c>
      <c r="M5" s="42" t="s">
        <v>702</v>
      </c>
      <c r="N5" s="42" t="s">
        <v>712</v>
      </c>
      <c r="O5" s="42" t="s">
        <v>704</v>
      </c>
      <c r="P5" s="42" t="s">
        <v>705</v>
      </c>
      <c r="Q5" s="42" t="s">
        <v>706</v>
      </c>
      <c r="R5" s="86" t="s">
        <v>713</v>
      </c>
      <c r="S5" s="41" t="s">
        <v>708</v>
      </c>
    </row>
    <row r="6" spans="1:19" ht="90">
      <c r="A6" s="434" t="s">
        <v>51</v>
      </c>
      <c r="B6" s="435" t="s">
        <v>257</v>
      </c>
      <c r="C6" s="434" t="s">
        <v>714</v>
      </c>
      <c r="D6" s="435" t="s">
        <v>715</v>
      </c>
      <c r="E6" s="434" t="s">
        <v>716</v>
      </c>
      <c r="F6" s="446">
        <v>138000</v>
      </c>
      <c r="G6" s="434" t="s">
        <v>53</v>
      </c>
      <c r="H6" s="444" t="s">
        <v>717</v>
      </c>
      <c r="I6" s="445">
        <v>100</v>
      </c>
      <c r="J6" s="443">
        <v>1</v>
      </c>
      <c r="K6" s="434" t="s">
        <v>700</v>
      </c>
      <c r="L6" s="443" t="s">
        <v>701</v>
      </c>
      <c r="M6" s="443" t="s">
        <v>718</v>
      </c>
      <c r="N6" s="443" t="s">
        <v>712</v>
      </c>
      <c r="O6" s="443" t="s">
        <v>704</v>
      </c>
      <c r="P6" s="443" t="s">
        <v>705</v>
      </c>
      <c r="Q6" s="443" t="s">
        <v>706</v>
      </c>
      <c r="R6" s="41" t="s">
        <v>719</v>
      </c>
      <c r="S6" s="434" t="s">
        <v>720</v>
      </c>
    </row>
    <row r="7" spans="1:19" ht="30">
      <c r="A7" s="434"/>
      <c r="B7" s="436"/>
      <c r="C7" s="434"/>
      <c r="D7" s="436"/>
      <c r="E7" s="434"/>
      <c r="F7" s="446"/>
      <c r="G7" s="434"/>
      <c r="H7" s="444"/>
      <c r="I7" s="445"/>
      <c r="J7" s="443"/>
      <c r="K7" s="434"/>
      <c r="L7" s="443"/>
      <c r="M7" s="443"/>
      <c r="N7" s="443"/>
      <c r="O7" s="443"/>
      <c r="P7" s="443"/>
      <c r="Q7" s="443"/>
      <c r="R7" s="41" t="s">
        <v>721</v>
      </c>
      <c r="S7" s="434"/>
    </row>
    <row r="8" spans="1:19">
      <c r="A8" s="434"/>
      <c r="B8" s="437"/>
      <c r="C8" s="434"/>
      <c r="D8" s="437"/>
      <c r="E8" s="434"/>
      <c r="F8" s="446"/>
      <c r="G8" s="434"/>
      <c r="H8" s="444"/>
      <c r="I8" s="445"/>
      <c r="J8" s="443"/>
      <c r="K8" s="434"/>
      <c r="L8" s="443"/>
      <c r="M8" s="443"/>
      <c r="N8" s="443"/>
      <c r="O8" s="443"/>
      <c r="P8" s="443"/>
      <c r="Q8" s="443"/>
      <c r="R8" s="41" t="s">
        <v>722</v>
      </c>
      <c r="S8" s="434"/>
    </row>
    <row r="9" spans="1:19" hidden="1">
      <c r="A9" s="434"/>
      <c r="B9" s="41"/>
      <c r="C9" s="434"/>
      <c r="D9" s="61"/>
      <c r="E9" s="434"/>
      <c r="F9" s="446"/>
      <c r="G9" s="434"/>
      <c r="H9" s="444"/>
      <c r="I9" s="445"/>
      <c r="J9" s="443"/>
      <c r="K9" s="434"/>
      <c r="L9" s="443"/>
      <c r="M9" s="443"/>
      <c r="N9" s="443"/>
      <c r="O9" s="443"/>
      <c r="P9" s="443"/>
      <c r="Q9" s="443"/>
      <c r="R9" s="41" t="s">
        <v>723</v>
      </c>
      <c r="S9" s="434"/>
    </row>
    <row r="10" spans="1:19" ht="90">
      <c r="A10" s="434" t="s">
        <v>51</v>
      </c>
      <c r="B10" s="435" t="s">
        <v>257</v>
      </c>
      <c r="C10" s="434" t="s">
        <v>724</v>
      </c>
      <c r="D10" s="435" t="s">
        <v>725</v>
      </c>
      <c r="E10" s="434" t="s">
        <v>726</v>
      </c>
      <c r="F10" s="446">
        <v>120000</v>
      </c>
      <c r="G10" s="434" t="s">
        <v>53</v>
      </c>
      <c r="H10" s="443" t="s">
        <v>699</v>
      </c>
      <c r="I10" s="434" t="s">
        <v>727</v>
      </c>
      <c r="J10" s="434">
        <v>1</v>
      </c>
      <c r="K10" s="434" t="s">
        <v>728</v>
      </c>
      <c r="L10" s="434" t="s">
        <v>729</v>
      </c>
      <c r="M10" s="434" t="s">
        <v>730</v>
      </c>
      <c r="N10" s="443" t="s">
        <v>731</v>
      </c>
      <c r="O10" s="443" t="s">
        <v>732</v>
      </c>
      <c r="P10" s="443" t="s">
        <v>705</v>
      </c>
      <c r="Q10" s="443" t="s">
        <v>733</v>
      </c>
      <c r="R10" s="88" t="s">
        <v>734</v>
      </c>
      <c r="S10" s="434" t="s">
        <v>735</v>
      </c>
    </row>
    <row r="11" spans="1:19">
      <c r="A11" s="434"/>
      <c r="B11" s="436"/>
      <c r="C11" s="434"/>
      <c r="D11" s="436"/>
      <c r="E11" s="434"/>
      <c r="F11" s="446"/>
      <c r="G11" s="434"/>
      <c r="H11" s="443"/>
      <c r="I11" s="434"/>
      <c r="J11" s="434"/>
      <c r="K11" s="434"/>
      <c r="L11" s="434"/>
      <c r="M11" s="434"/>
      <c r="N11" s="443"/>
      <c r="O11" s="443"/>
      <c r="P11" s="443"/>
      <c r="Q11" s="443"/>
      <c r="R11" s="88"/>
      <c r="S11" s="434"/>
    </row>
    <row r="12" spans="1:19" ht="90">
      <c r="A12" s="434"/>
      <c r="B12" s="437"/>
      <c r="C12" s="434"/>
      <c r="D12" s="437"/>
      <c r="E12" s="434"/>
      <c r="F12" s="446"/>
      <c r="G12" s="434"/>
      <c r="H12" s="443"/>
      <c r="I12" s="434"/>
      <c r="J12" s="434"/>
      <c r="K12" s="434"/>
      <c r="L12" s="434"/>
      <c r="M12" s="434"/>
      <c r="N12" s="443"/>
      <c r="O12" s="443"/>
      <c r="P12" s="443"/>
      <c r="Q12" s="443"/>
      <c r="R12" s="88" t="s">
        <v>736</v>
      </c>
      <c r="S12" s="434"/>
    </row>
    <row r="13" spans="1:19" ht="90">
      <c r="A13" s="434" t="s">
        <v>51</v>
      </c>
      <c r="B13" s="435" t="s">
        <v>257</v>
      </c>
      <c r="C13" s="434" t="s">
        <v>737</v>
      </c>
      <c r="D13" s="435" t="s">
        <v>738</v>
      </c>
      <c r="E13" s="41" t="s">
        <v>739</v>
      </c>
      <c r="F13" s="446">
        <v>50000</v>
      </c>
      <c r="G13" s="434" t="s">
        <v>53</v>
      </c>
      <c r="H13" s="443" t="s">
        <v>699</v>
      </c>
      <c r="I13" s="434" t="s">
        <v>727</v>
      </c>
      <c r="J13" s="434">
        <v>1</v>
      </c>
      <c r="K13" s="434" t="s">
        <v>728</v>
      </c>
      <c r="L13" s="434" t="s">
        <v>729</v>
      </c>
      <c r="M13" s="434" t="s">
        <v>730</v>
      </c>
      <c r="N13" s="443" t="s">
        <v>740</v>
      </c>
      <c r="O13" s="443" t="s">
        <v>741</v>
      </c>
      <c r="P13" s="443" t="s">
        <v>705</v>
      </c>
      <c r="Q13" s="443" t="s">
        <v>706</v>
      </c>
      <c r="R13" s="434" t="s">
        <v>742</v>
      </c>
      <c r="S13" s="434" t="s">
        <v>735</v>
      </c>
    </row>
    <row r="14" spans="1:19" ht="45">
      <c r="A14" s="434"/>
      <c r="B14" s="437"/>
      <c r="C14" s="434"/>
      <c r="D14" s="437"/>
      <c r="E14" s="41" t="s">
        <v>743</v>
      </c>
      <c r="F14" s="446"/>
      <c r="G14" s="434"/>
      <c r="H14" s="443"/>
      <c r="I14" s="434"/>
      <c r="J14" s="434"/>
      <c r="K14" s="434"/>
      <c r="L14" s="434"/>
      <c r="M14" s="434"/>
      <c r="N14" s="443"/>
      <c r="O14" s="443"/>
      <c r="P14" s="443"/>
      <c r="Q14" s="443"/>
      <c r="R14" s="434"/>
      <c r="S14" s="434"/>
    </row>
    <row r="15" spans="1:19" ht="120">
      <c r="A15" s="161" t="s">
        <v>51</v>
      </c>
      <c r="B15" s="161" t="s">
        <v>257</v>
      </c>
      <c r="C15" s="41" t="s">
        <v>744</v>
      </c>
      <c r="D15" s="41" t="s">
        <v>745</v>
      </c>
      <c r="E15" s="41" t="s">
        <v>746</v>
      </c>
      <c r="F15" s="55">
        <f>32000+50000+6000+20000</f>
        <v>108000</v>
      </c>
      <c r="G15" s="41" t="s">
        <v>53</v>
      </c>
      <c r="H15" s="42" t="s">
        <v>699</v>
      </c>
      <c r="I15" s="41" t="s">
        <v>727</v>
      </c>
      <c r="J15" s="41">
        <v>1</v>
      </c>
      <c r="K15" s="41" t="s">
        <v>728</v>
      </c>
      <c r="L15" s="41" t="s">
        <v>729</v>
      </c>
      <c r="M15" s="41" t="s">
        <v>730</v>
      </c>
      <c r="N15" s="42" t="s">
        <v>703</v>
      </c>
      <c r="O15" s="42" t="s">
        <v>732</v>
      </c>
      <c r="P15" s="42" t="s">
        <v>705</v>
      </c>
      <c r="Q15" s="42" t="s">
        <v>706</v>
      </c>
      <c r="R15" s="41" t="s">
        <v>747</v>
      </c>
      <c r="S15" s="41" t="s">
        <v>612</v>
      </c>
    </row>
    <row r="16" spans="1:19" ht="126" customHeight="1">
      <c r="A16" s="161" t="s">
        <v>51</v>
      </c>
      <c r="B16" s="161" t="s">
        <v>257</v>
      </c>
      <c r="C16" s="41" t="s">
        <v>748</v>
      </c>
      <c r="D16" s="41" t="s">
        <v>749</v>
      </c>
      <c r="E16" s="42" t="s">
        <v>750</v>
      </c>
      <c r="F16" s="55">
        <v>260000</v>
      </c>
      <c r="G16" s="41" t="s">
        <v>53</v>
      </c>
      <c r="H16" s="42" t="s">
        <v>699</v>
      </c>
      <c r="I16" s="42">
        <v>30</v>
      </c>
      <c r="J16" s="89" t="s">
        <v>751</v>
      </c>
      <c r="K16" s="41" t="s">
        <v>752</v>
      </c>
      <c r="L16" s="42" t="s">
        <v>753</v>
      </c>
      <c r="M16" s="42" t="s">
        <v>702</v>
      </c>
      <c r="N16" s="42" t="s">
        <v>754</v>
      </c>
      <c r="O16" s="42" t="s">
        <v>732</v>
      </c>
      <c r="P16" s="42" t="s">
        <v>705</v>
      </c>
      <c r="Q16" s="42" t="s">
        <v>706</v>
      </c>
      <c r="R16" s="41" t="s">
        <v>755</v>
      </c>
      <c r="S16" s="41" t="s">
        <v>756</v>
      </c>
    </row>
    <row r="17" spans="1:20" ht="137.25" customHeight="1">
      <c r="A17" s="161" t="s">
        <v>51</v>
      </c>
      <c r="B17" s="161" t="s">
        <v>257</v>
      </c>
      <c r="C17" s="41" t="s">
        <v>757</v>
      </c>
      <c r="D17" s="41" t="s">
        <v>758</v>
      </c>
      <c r="E17" s="42" t="s">
        <v>759</v>
      </c>
      <c r="F17" s="55">
        <v>200000</v>
      </c>
      <c r="G17" s="41" t="s">
        <v>53</v>
      </c>
      <c r="H17" s="42" t="s">
        <v>699</v>
      </c>
      <c r="I17" s="42">
        <v>50</v>
      </c>
      <c r="J17" s="89" t="s">
        <v>751</v>
      </c>
      <c r="K17" s="41" t="s">
        <v>760</v>
      </c>
      <c r="L17" s="42" t="s">
        <v>761</v>
      </c>
      <c r="M17" s="42" t="s">
        <v>702</v>
      </c>
      <c r="N17" s="42" t="s">
        <v>712</v>
      </c>
      <c r="O17" s="42" t="s">
        <v>762</v>
      </c>
      <c r="P17" s="42" t="s">
        <v>705</v>
      </c>
      <c r="Q17" s="42" t="s">
        <v>706</v>
      </c>
      <c r="R17" s="41" t="s">
        <v>763</v>
      </c>
      <c r="S17" s="41" t="s">
        <v>735</v>
      </c>
    </row>
    <row r="18" spans="1:20" ht="123" customHeight="1">
      <c r="A18" s="161" t="s">
        <v>51</v>
      </c>
      <c r="B18" s="161" t="s">
        <v>257</v>
      </c>
      <c r="C18" s="41" t="s">
        <v>764</v>
      </c>
      <c r="D18" s="41" t="s">
        <v>765</v>
      </c>
      <c r="E18" s="42" t="s">
        <v>766</v>
      </c>
      <c r="F18" s="55">
        <v>32000</v>
      </c>
      <c r="G18" s="41" t="s">
        <v>53</v>
      </c>
      <c r="H18" s="42" t="s">
        <v>699</v>
      </c>
      <c r="I18" s="42">
        <v>80</v>
      </c>
      <c r="J18" s="85" t="s">
        <v>751</v>
      </c>
      <c r="K18" s="41" t="s">
        <v>700</v>
      </c>
      <c r="L18" s="42" t="s">
        <v>767</v>
      </c>
      <c r="M18" s="42" t="s">
        <v>702</v>
      </c>
      <c r="N18" s="42" t="s">
        <v>712</v>
      </c>
      <c r="O18" s="42" t="s">
        <v>704</v>
      </c>
      <c r="P18" s="42" t="s">
        <v>705</v>
      </c>
      <c r="Q18" s="42" t="s">
        <v>706</v>
      </c>
      <c r="R18" s="41" t="s">
        <v>768</v>
      </c>
      <c r="S18" s="41" t="s">
        <v>756</v>
      </c>
    </row>
    <row r="19" spans="1:20" ht="146.25" customHeight="1" thickBot="1">
      <c r="A19" s="240" t="s">
        <v>603</v>
      </c>
      <c r="B19" s="161" t="s">
        <v>257</v>
      </c>
      <c r="C19" s="41" t="s">
        <v>769</v>
      </c>
      <c r="D19" s="41" t="s">
        <v>770</v>
      </c>
      <c r="E19" s="42" t="s">
        <v>771</v>
      </c>
      <c r="F19" s="55">
        <v>300000</v>
      </c>
      <c r="G19" s="41" t="s">
        <v>84</v>
      </c>
      <c r="H19" s="42" t="s">
        <v>699</v>
      </c>
      <c r="I19" s="42">
        <v>10</v>
      </c>
      <c r="J19" s="85" t="s">
        <v>751</v>
      </c>
      <c r="K19" s="41" t="s">
        <v>772</v>
      </c>
      <c r="L19" s="41" t="s">
        <v>773</v>
      </c>
      <c r="M19" s="42" t="s">
        <v>702</v>
      </c>
      <c r="N19" s="41" t="s">
        <v>774</v>
      </c>
      <c r="O19" s="42" t="s">
        <v>704</v>
      </c>
      <c r="P19" s="42" t="s">
        <v>705</v>
      </c>
      <c r="Q19" s="42" t="s">
        <v>706</v>
      </c>
      <c r="R19" s="41" t="s">
        <v>775</v>
      </c>
      <c r="S19" s="41" t="s">
        <v>106</v>
      </c>
    </row>
    <row r="20" spans="1:20" ht="21">
      <c r="A20" s="438" t="s">
        <v>776</v>
      </c>
      <c r="B20" s="439"/>
      <c r="C20" s="440"/>
      <c r="D20" s="441"/>
      <c r="E20" s="442" t="s">
        <v>7</v>
      </c>
      <c r="F20" s="226">
        <f>SUM(F21)</f>
        <v>200000</v>
      </c>
      <c r="G20" s="47"/>
      <c r="H20" s="47"/>
      <c r="I20" s="47"/>
      <c r="J20" s="47"/>
      <c r="K20" s="47"/>
      <c r="L20" s="47"/>
      <c r="M20" s="47"/>
      <c r="N20" s="47"/>
      <c r="O20" s="47"/>
      <c r="P20" s="47"/>
      <c r="Q20" s="47"/>
      <c r="R20" s="47"/>
      <c r="S20" s="74"/>
    </row>
    <row r="21" spans="1:20" ht="165.75" thickBot="1">
      <c r="A21" s="161" t="s">
        <v>51</v>
      </c>
      <c r="B21" s="61" t="s">
        <v>257</v>
      </c>
      <c r="C21" s="41" t="s">
        <v>777</v>
      </c>
      <c r="D21" s="41" t="s">
        <v>778</v>
      </c>
      <c r="E21" s="42" t="s">
        <v>779</v>
      </c>
      <c r="F21" s="40">
        <v>200000</v>
      </c>
      <c r="G21" s="41" t="s">
        <v>53</v>
      </c>
      <c r="H21" s="61">
        <v>2.2999999999999998</v>
      </c>
      <c r="I21" s="41">
        <v>100</v>
      </c>
      <c r="J21" s="41">
        <v>1</v>
      </c>
      <c r="K21" s="41" t="s">
        <v>780</v>
      </c>
      <c r="L21" s="41" t="s">
        <v>781</v>
      </c>
      <c r="M21" s="42" t="s">
        <v>782</v>
      </c>
      <c r="N21" s="42" t="s">
        <v>703</v>
      </c>
      <c r="O21" s="42" t="s">
        <v>783</v>
      </c>
      <c r="P21" s="42" t="s">
        <v>705</v>
      </c>
      <c r="Q21" s="42" t="s">
        <v>706</v>
      </c>
      <c r="R21" s="41" t="s">
        <v>784</v>
      </c>
      <c r="S21" s="39" t="s">
        <v>735</v>
      </c>
    </row>
    <row r="22" spans="1:20" ht="21">
      <c r="A22" s="438" t="s">
        <v>785</v>
      </c>
      <c r="B22" s="439"/>
      <c r="C22" s="440"/>
      <c r="D22" s="441"/>
      <c r="E22" s="442" t="s">
        <v>7</v>
      </c>
      <c r="F22" s="226">
        <f>SUM(F23)</f>
        <v>786000</v>
      </c>
      <c r="G22" s="47"/>
      <c r="H22" s="47"/>
      <c r="I22" s="47"/>
      <c r="J22" s="47"/>
      <c r="K22" s="47"/>
      <c r="L22" s="47"/>
      <c r="M22" s="47"/>
      <c r="N22" s="47"/>
      <c r="O22" s="47"/>
      <c r="P22" s="47"/>
      <c r="Q22" s="47"/>
      <c r="R22" s="47"/>
      <c r="S22" s="74"/>
    </row>
    <row r="23" spans="1:20" ht="165.75" customHeight="1" thickBot="1">
      <c r="A23" s="240" t="s">
        <v>786</v>
      </c>
      <c r="B23" s="61" t="s">
        <v>257</v>
      </c>
      <c r="C23" s="41" t="s">
        <v>787</v>
      </c>
      <c r="D23" s="41" t="s">
        <v>788</v>
      </c>
      <c r="E23" s="41" t="s">
        <v>789</v>
      </c>
      <c r="F23" s="90">
        <v>786000</v>
      </c>
      <c r="G23" s="85" t="s">
        <v>53</v>
      </c>
      <c r="H23" s="41" t="s">
        <v>790</v>
      </c>
      <c r="I23" s="41">
        <v>30</v>
      </c>
      <c r="J23" s="89" t="s">
        <v>751</v>
      </c>
      <c r="K23" s="41" t="s">
        <v>700</v>
      </c>
      <c r="L23" s="42" t="s">
        <v>701</v>
      </c>
      <c r="M23" s="42" t="s">
        <v>702</v>
      </c>
      <c r="N23" s="42" t="s">
        <v>791</v>
      </c>
      <c r="O23" s="42" t="s">
        <v>792</v>
      </c>
      <c r="P23" s="42" t="s">
        <v>705</v>
      </c>
      <c r="Q23" s="42" t="s">
        <v>793</v>
      </c>
      <c r="R23" s="41" t="s">
        <v>794</v>
      </c>
      <c r="S23" s="78" t="s">
        <v>708</v>
      </c>
    </row>
    <row r="24" spans="1:20" ht="27" thickBot="1">
      <c r="A24" s="366" t="s">
        <v>659</v>
      </c>
      <c r="B24" s="367"/>
      <c r="C24" s="368"/>
      <c r="D24" s="371" t="s">
        <v>594</v>
      </c>
      <c r="E24" s="372"/>
      <c r="F24" s="232">
        <f>SUM(F25:F27)</f>
        <v>548981</v>
      </c>
      <c r="G24" s="364"/>
      <c r="H24" s="365"/>
      <c r="I24" s="365"/>
      <c r="J24" s="365"/>
      <c r="K24" s="365"/>
      <c r="L24" s="365"/>
      <c r="M24" s="365"/>
      <c r="N24" s="365"/>
      <c r="O24" s="365"/>
      <c r="P24" s="365"/>
      <c r="Q24" s="365"/>
      <c r="R24" s="365"/>
      <c r="S24" s="365"/>
    </row>
    <row r="25" spans="1:20" ht="90">
      <c r="A25" s="41"/>
      <c r="B25" s="61" t="s">
        <v>257</v>
      </c>
      <c r="C25" s="41" t="s">
        <v>795</v>
      </c>
      <c r="D25" s="41"/>
      <c r="E25" s="42" t="s">
        <v>796</v>
      </c>
      <c r="F25" s="40">
        <v>459954</v>
      </c>
      <c r="G25" s="41" t="s">
        <v>53</v>
      </c>
      <c r="H25" s="41"/>
      <c r="I25" s="41"/>
      <c r="J25" s="41"/>
      <c r="K25" s="41"/>
      <c r="L25" s="41"/>
      <c r="M25" s="42"/>
      <c r="N25" s="41"/>
      <c r="O25" s="41"/>
      <c r="P25" s="41"/>
      <c r="Q25" s="41"/>
      <c r="R25" s="41"/>
      <c r="S25" s="41" t="s">
        <v>735</v>
      </c>
    </row>
    <row r="26" spans="1:20" ht="18.75" customHeight="1">
      <c r="A26" s="41"/>
      <c r="B26" s="61" t="s">
        <v>257</v>
      </c>
      <c r="C26" s="41" t="s">
        <v>797</v>
      </c>
      <c r="D26" s="41"/>
      <c r="E26" s="41"/>
      <c r="F26" s="40">
        <f>76493+534</f>
        <v>77027</v>
      </c>
      <c r="G26" s="41" t="s">
        <v>53</v>
      </c>
      <c r="H26" s="41"/>
      <c r="I26" s="41"/>
      <c r="J26" s="41"/>
      <c r="K26" s="41"/>
      <c r="L26" s="41"/>
      <c r="M26" s="41"/>
      <c r="N26" s="41"/>
      <c r="O26" s="41"/>
      <c r="P26" s="41"/>
      <c r="Q26" s="41"/>
      <c r="R26" s="41"/>
      <c r="S26" s="77" t="s">
        <v>798</v>
      </c>
    </row>
    <row r="27" spans="1:20" ht="18" customHeight="1" thickBot="1">
      <c r="A27" s="41"/>
      <c r="B27" s="61" t="s">
        <v>257</v>
      </c>
      <c r="C27" s="41" t="s">
        <v>799</v>
      </c>
      <c r="D27" s="41" t="s">
        <v>800</v>
      </c>
      <c r="E27" s="41"/>
      <c r="F27" s="40">
        <v>12000</v>
      </c>
      <c r="G27" s="41" t="s">
        <v>53</v>
      </c>
      <c r="H27" s="41"/>
      <c r="I27" s="85"/>
      <c r="J27" s="41"/>
      <c r="K27" s="41"/>
      <c r="L27" s="41"/>
      <c r="M27" s="41"/>
      <c r="N27" s="41"/>
      <c r="O27" s="41"/>
      <c r="P27" s="41"/>
      <c r="Q27" s="41"/>
      <c r="R27" s="41"/>
      <c r="S27" s="77" t="s">
        <v>735</v>
      </c>
    </row>
    <row r="28" spans="1:20" ht="27" thickBot="1">
      <c r="A28" s="366" t="s">
        <v>801</v>
      </c>
      <c r="B28" s="367"/>
      <c r="C28" s="368"/>
      <c r="D28" s="371" t="s">
        <v>594</v>
      </c>
      <c r="E28" s="372"/>
      <c r="F28" s="232">
        <f>F24+F2</f>
        <v>3332981</v>
      </c>
      <c r="G28" s="364"/>
      <c r="H28" s="365"/>
      <c r="I28" s="365"/>
      <c r="J28" s="365"/>
      <c r="K28" s="365"/>
      <c r="L28" s="365"/>
      <c r="M28" s="365"/>
      <c r="N28" s="365"/>
      <c r="O28" s="365"/>
      <c r="P28" s="365"/>
      <c r="Q28" s="365"/>
      <c r="R28" s="365"/>
      <c r="S28" s="365"/>
      <c r="T28" s="266"/>
    </row>
    <row r="29" spans="1:20">
      <c r="F29" s="114"/>
    </row>
  </sheetData>
  <mergeCells count="69">
    <mergeCell ref="S6:S9"/>
    <mergeCell ref="A10:A12"/>
    <mergeCell ref="C10:C12"/>
    <mergeCell ref="F10:F12"/>
    <mergeCell ref="G10:G12"/>
    <mergeCell ref="H10:H12"/>
    <mergeCell ref="I10:I12"/>
    <mergeCell ref="J6:J9"/>
    <mergeCell ref="K6:K9"/>
    <mergeCell ref="L6:L9"/>
    <mergeCell ref="M6:M9"/>
    <mergeCell ref="N6:N9"/>
    <mergeCell ref="A6:A9"/>
    <mergeCell ref="C6:C9"/>
    <mergeCell ref="F6:F9"/>
    <mergeCell ref="G6:G9"/>
    <mergeCell ref="S10:S12"/>
    <mergeCell ref="A13:A14"/>
    <mergeCell ref="C13:C14"/>
    <mergeCell ref="F13:F14"/>
    <mergeCell ref="G13:G14"/>
    <mergeCell ref="H13:H14"/>
    <mergeCell ref="I13:I14"/>
    <mergeCell ref="J10:J12"/>
    <mergeCell ref="K10:K12"/>
    <mergeCell ref="L10:L12"/>
    <mergeCell ref="M10:M12"/>
    <mergeCell ref="N10:N12"/>
    <mergeCell ref="R13:R14"/>
    <mergeCell ref="S13:S14"/>
    <mergeCell ref="A20:C20"/>
    <mergeCell ref="D20:E20"/>
    <mergeCell ref="A22:C22"/>
    <mergeCell ref="D22:E22"/>
    <mergeCell ref="O10:O12"/>
    <mergeCell ref="J13:J14"/>
    <mergeCell ref="K13:K14"/>
    <mergeCell ref="L13:L14"/>
    <mergeCell ref="M13:M14"/>
    <mergeCell ref="N13:N14"/>
    <mergeCell ref="O13:O14"/>
    <mergeCell ref="A3:C3"/>
    <mergeCell ref="D3:E3"/>
    <mergeCell ref="E6:E9"/>
    <mergeCell ref="P13:P14"/>
    <mergeCell ref="Q13:Q14"/>
    <mergeCell ref="P10:P12"/>
    <mergeCell ref="Q10:Q12"/>
    <mergeCell ref="O6:O9"/>
    <mergeCell ref="P6:P9"/>
    <mergeCell ref="Q6:Q9"/>
    <mergeCell ref="H6:H9"/>
    <mergeCell ref="I6:I9"/>
    <mergeCell ref="A28:C28"/>
    <mergeCell ref="D28:E28"/>
    <mergeCell ref="G28:S28"/>
    <mergeCell ref="A2:C2"/>
    <mergeCell ref="D2:E2"/>
    <mergeCell ref="G2:S2"/>
    <mergeCell ref="A24:C24"/>
    <mergeCell ref="D24:E24"/>
    <mergeCell ref="G24:S24"/>
    <mergeCell ref="E10:E12"/>
    <mergeCell ref="B10:B12"/>
    <mergeCell ref="D10:D12"/>
    <mergeCell ref="B6:B8"/>
    <mergeCell ref="B13:B14"/>
    <mergeCell ref="D6:D8"/>
    <mergeCell ref="D13:D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2F9A6-2F8C-9E45-9259-6935B583F37E}">
  <dimension ref="A1:DCA18"/>
  <sheetViews>
    <sheetView showGridLines="0" tabSelected="1" zoomScale="90" zoomScaleNormal="90" workbookViewId="0">
      <pane ySplit="1" topLeftCell="A6" activePane="bottomLeft" state="frozen"/>
      <selection pane="bottomLeft" activeCell="U7" sqref="U7"/>
    </sheetView>
  </sheetViews>
  <sheetFormatPr defaultColWidth="11.42578125" defaultRowHeight="15"/>
  <cols>
    <col min="1" max="4" width="47.140625" customWidth="1"/>
    <col min="5" max="5" width="61.42578125" customWidth="1"/>
    <col min="6" max="19" width="47.140625" customWidth="1"/>
  </cols>
  <sheetData>
    <row r="1" spans="1:2783" ht="126">
      <c r="A1" s="241" t="s">
        <v>802</v>
      </c>
      <c r="B1" s="241" t="s">
        <v>588</v>
      </c>
      <c r="C1" s="241" t="s">
        <v>589</v>
      </c>
      <c r="D1" s="241" t="s">
        <v>17</v>
      </c>
      <c r="E1" s="241" t="s">
        <v>590</v>
      </c>
      <c r="F1" s="241" t="s">
        <v>18</v>
      </c>
      <c r="G1" s="242" t="s">
        <v>19</v>
      </c>
      <c r="H1" s="243" t="s">
        <v>591</v>
      </c>
      <c r="I1" s="244" t="s">
        <v>22</v>
      </c>
      <c r="J1" s="241" t="s">
        <v>592</v>
      </c>
      <c r="K1" s="241" t="s">
        <v>24</v>
      </c>
      <c r="L1" s="241" t="s">
        <v>25</v>
      </c>
      <c r="M1" s="241" t="s">
        <v>26</v>
      </c>
      <c r="N1" s="241" t="s">
        <v>27</v>
      </c>
      <c r="O1" s="241" t="s">
        <v>28</v>
      </c>
      <c r="P1" s="241" t="s">
        <v>29</v>
      </c>
      <c r="Q1" s="241" t="s">
        <v>30</v>
      </c>
      <c r="R1" s="241" t="s">
        <v>31</v>
      </c>
      <c r="S1" s="245" t="s">
        <v>32</v>
      </c>
      <c r="T1" s="265"/>
      <c r="U1" s="27"/>
    </row>
    <row r="2" spans="1:2783" s="79" customFormat="1" ht="27" customHeight="1" thickBot="1">
      <c r="A2" s="366" t="s">
        <v>803</v>
      </c>
      <c r="B2" s="367"/>
      <c r="C2" s="368"/>
      <c r="D2" s="371" t="s">
        <v>594</v>
      </c>
      <c r="E2" s="372"/>
      <c r="F2" s="239">
        <f>F3+F5+F12</f>
        <v>993996</v>
      </c>
      <c r="G2" s="364"/>
      <c r="H2" s="365"/>
      <c r="I2" s="365"/>
      <c r="J2" s="365"/>
      <c r="K2" s="365"/>
      <c r="L2" s="365"/>
      <c r="M2" s="365"/>
      <c r="N2" s="365"/>
      <c r="O2" s="365"/>
      <c r="P2" s="365"/>
      <c r="Q2" s="365"/>
      <c r="R2" s="365"/>
      <c r="S2" s="365"/>
      <c r="T2" s="265"/>
      <c r="U2" s="27"/>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row>
    <row r="3" spans="1:2783" ht="21">
      <c r="A3" s="438" t="s">
        <v>804</v>
      </c>
      <c r="B3" s="439"/>
      <c r="C3" s="440"/>
      <c r="D3" s="441" t="s">
        <v>7</v>
      </c>
      <c r="E3" s="442" t="s">
        <v>7</v>
      </c>
      <c r="F3" s="226">
        <f>SUM(F4)</f>
        <v>20196</v>
      </c>
      <c r="G3" s="47"/>
      <c r="H3" s="47"/>
      <c r="I3" s="47"/>
      <c r="J3" s="47"/>
      <c r="K3" s="47"/>
      <c r="L3" s="47"/>
      <c r="M3" s="47"/>
      <c r="N3" s="47"/>
      <c r="O3" s="47"/>
      <c r="P3" s="47"/>
      <c r="Q3" s="47"/>
      <c r="R3" s="47"/>
      <c r="S3" s="47"/>
    </row>
    <row r="4" spans="1:2783" ht="90">
      <c r="A4" s="180"/>
      <c r="B4" s="180" t="s">
        <v>258</v>
      </c>
      <c r="C4" s="180" t="s">
        <v>805</v>
      </c>
      <c r="D4" s="180" t="s">
        <v>806</v>
      </c>
      <c r="E4" s="69" t="s">
        <v>807</v>
      </c>
      <c r="F4" s="181">
        <v>20196</v>
      </c>
      <c r="G4" s="180" t="s">
        <v>53</v>
      </c>
      <c r="H4" s="69">
        <v>5.6</v>
      </c>
      <c r="I4" s="195" t="s">
        <v>679</v>
      </c>
      <c r="J4" s="183" t="s">
        <v>227</v>
      </c>
      <c r="K4" s="69" t="s">
        <v>808</v>
      </c>
      <c r="L4" s="69" t="s">
        <v>808</v>
      </c>
      <c r="M4" s="69" t="s">
        <v>808</v>
      </c>
      <c r="N4" s="69" t="s">
        <v>808</v>
      </c>
      <c r="O4" s="69" t="s">
        <v>808</v>
      </c>
      <c r="P4" s="69" t="s">
        <v>808</v>
      </c>
      <c r="Q4" s="69" t="s">
        <v>808</v>
      </c>
      <c r="R4" s="184"/>
      <c r="S4" s="184" t="s">
        <v>809</v>
      </c>
    </row>
    <row r="5" spans="1:2783" ht="21">
      <c r="A5" s="438" t="s">
        <v>810</v>
      </c>
      <c r="B5" s="439"/>
      <c r="C5" s="440"/>
      <c r="D5" s="441" t="s">
        <v>7</v>
      </c>
      <c r="E5" s="442" t="s">
        <v>7</v>
      </c>
      <c r="F5" s="226">
        <f>SUM(F6:F11)</f>
        <v>943800</v>
      </c>
      <c r="G5" s="47"/>
      <c r="H5" s="47"/>
      <c r="I5" s="47"/>
      <c r="J5" s="47"/>
      <c r="K5" s="47"/>
      <c r="L5" s="47"/>
      <c r="M5" s="47"/>
      <c r="N5" s="47"/>
      <c r="O5" s="47"/>
      <c r="P5" s="47"/>
      <c r="Q5" s="47"/>
      <c r="R5" s="74"/>
      <c r="S5" s="74"/>
    </row>
    <row r="6" spans="1:2783" ht="288" customHeight="1">
      <c r="A6" s="271" t="s">
        <v>811</v>
      </c>
      <c r="B6" s="180" t="s">
        <v>258</v>
      </c>
      <c r="C6" s="180" t="s">
        <v>812</v>
      </c>
      <c r="D6" s="355" t="s">
        <v>813</v>
      </c>
      <c r="E6" s="356" t="s">
        <v>1029</v>
      </c>
      <c r="F6" s="185">
        <v>350000</v>
      </c>
      <c r="G6" s="180" t="s">
        <v>53</v>
      </c>
      <c r="H6" s="186" t="s">
        <v>814</v>
      </c>
      <c r="I6" s="187">
        <v>100</v>
      </c>
      <c r="J6" s="180">
        <v>3</v>
      </c>
      <c r="K6" s="69" t="s">
        <v>808</v>
      </c>
      <c r="L6" s="69" t="s">
        <v>808</v>
      </c>
      <c r="M6" s="69" t="s">
        <v>808</v>
      </c>
      <c r="N6" s="69" t="s">
        <v>808</v>
      </c>
      <c r="O6" s="69" t="s">
        <v>808</v>
      </c>
      <c r="P6" s="188" t="s">
        <v>187</v>
      </c>
      <c r="Q6" s="69" t="s">
        <v>808</v>
      </c>
      <c r="R6" s="180"/>
      <c r="S6" s="184" t="s">
        <v>118</v>
      </c>
    </row>
    <row r="7" spans="1:2783" s="3" customFormat="1" ht="409.6" thickBot="1">
      <c r="A7" s="516" t="s">
        <v>90</v>
      </c>
      <c r="B7" s="517" t="s">
        <v>258</v>
      </c>
      <c r="C7" s="289" t="s">
        <v>815</v>
      </c>
      <c r="D7" s="517" t="s">
        <v>816</v>
      </c>
      <c r="E7" s="165" t="s">
        <v>817</v>
      </c>
      <c r="F7" s="203">
        <v>500000</v>
      </c>
      <c r="G7" s="289" t="s">
        <v>84</v>
      </c>
      <c r="H7" s="137" t="s">
        <v>54</v>
      </c>
      <c r="I7" s="518" t="s">
        <v>818</v>
      </c>
      <c r="J7" s="519" t="s">
        <v>227</v>
      </c>
      <c r="K7" s="519" t="s">
        <v>808</v>
      </c>
      <c r="L7" s="519" t="s">
        <v>808</v>
      </c>
      <c r="M7" s="519" t="s">
        <v>808</v>
      </c>
      <c r="N7" s="519" t="s">
        <v>808</v>
      </c>
      <c r="O7" s="519" t="s">
        <v>808</v>
      </c>
      <c r="P7" s="519" t="s">
        <v>808</v>
      </c>
      <c r="Q7" s="519" t="s">
        <v>808</v>
      </c>
      <c r="R7" s="289"/>
      <c r="S7" s="520" t="s">
        <v>1031</v>
      </c>
    </row>
    <row r="8" spans="1:2783" ht="180">
      <c r="A8" s="271" t="s">
        <v>819</v>
      </c>
      <c r="B8" s="180" t="s">
        <v>258</v>
      </c>
      <c r="C8" s="119" t="s">
        <v>820</v>
      </c>
      <c r="D8" s="180" t="s">
        <v>821</v>
      </c>
      <c r="E8" s="191" t="s">
        <v>822</v>
      </c>
      <c r="F8" s="191">
        <v>37200</v>
      </c>
      <c r="G8" s="119" t="s">
        <v>53</v>
      </c>
      <c r="H8" s="41"/>
      <c r="I8" s="272">
        <v>150</v>
      </c>
      <c r="J8" s="193">
        <v>3</v>
      </c>
      <c r="K8" s="180" t="s">
        <v>610</v>
      </c>
      <c r="L8" s="180" t="s">
        <v>611</v>
      </c>
      <c r="M8" s="180" t="s">
        <v>184</v>
      </c>
      <c r="N8" s="180" t="s">
        <v>185</v>
      </c>
      <c r="O8" s="180" t="s">
        <v>231</v>
      </c>
      <c r="P8" s="180" t="s">
        <v>187</v>
      </c>
      <c r="Q8" s="180" t="s">
        <v>188</v>
      </c>
      <c r="R8" s="180"/>
      <c r="S8" s="184" t="s">
        <v>118</v>
      </c>
    </row>
    <row r="9" spans="1:2783" ht="180">
      <c r="A9" s="271" t="s">
        <v>811</v>
      </c>
      <c r="B9" s="180" t="s">
        <v>258</v>
      </c>
      <c r="C9" s="119" t="s">
        <v>823</v>
      </c>
      <c r="D9" s="180" t="s">
        <v>824</v>
      </c>
      <c r="E9" s="191" t="s">
        <v>825</v>
      </c>
      <c r="F9" s="191">
        <v>20000</v>
      </c>
      <c r="G9" s="119" t="s">
        <v>84</v>
      </c>
      <c r="H9" s="41"/>
      <c r="I9" s="272">
        <v>60</v>
      </c>
      <c r="J9" s="193" t="s">
        <v>227</v>
      </c>
      <c r="K9" s="180" t="s">
        <v>610</v>
      </c>
      <c r="L9" s="180" t="s">
        <v>611</v>
      </c>
      <c r="M9" s="180" t="s">
        <v>184</v>
      </c>
      <c r="N9" s="180" t="s">
        <v>185</v>
      </c>
      <c r="O9" s="180" t="s">
        <v>231</v>
      </c>
      <c r="P9" s="180" t="s">
        <v>187</v>
      </c>
      <c r="Q9" s="180" t="s">
        <v>188</v>
      </c>
      <c r="R9" s="180"/>
      <c r="S9" s="184" t="s">
        <v>118</v>
      </c>
    </row>
    <row r="10" spans="1:2783" ht="180">
      <c r="A10" s="271" t="s">
        <v>90</v>
      </c>
      <c r="B10" s="180" t="s">
        <v>258</v>
      </c>
      <c r="C10" s="119" t="s">
        <v>826</v>
      </c>
      <c r="D10" s="180" t="s">
        <v>827</v>
      </c>
      <c r="E10" s="191" t="s">
        <v>828</v>
      </c>
      <c r="F10" s="191">
        <v>18600</v>
      </c>
      <c r="G10" s="119" t="s">
        <v>53</v>
      </c>
      <c r="H10" s="41" t="s">
        <v>814</v>
      </c>
      <c r="I10" s="272">
        <v>60</v>
      </c>
      <c r="J10">
        <v>3</v>
      </c>
      <c r="K10" s="119" t="s">
        <v>610</v>
      </c>
      <c r="L10" s="42" t="s">
        <v>611</v>
      </c>
      <c r="M10" s="42" t="s">
        <v>829</v>
      </c>
      <c r="N10" s="42" t="s">
        <v>185</v>
      </c>
      <c r="O10" s="219" t="s">
        <v>231</v>
      </c>
      <c r="P10" s="273" t="s">
        <v>830</v>
      </c>
      <c r="Q10" s="220" t="s">
        <v>188</v>
      </c>
      <c r="R10" s="119"/>
      <c r="S10" s="184" t="s">
        <v>118</v>
      </c>
    </row>
    <row r="11" spans="1:2783" ht="180.75" thickBot="1">
      <c r="A11" s="271" t="s">
        <v>90</v>
      </c>
      <c r="B11" s="180" t="s">
        <v>258</v>
      </c>
      <c r="C11" s="119" t="s">
        <v>831</v>
      </c>
      <c r="D11" s="180" t="s">
        <v>832</v>
      </c>
      <c r="E11" s="191" t="s">
        <v>833</v>
      </c>
      <c r="F11" s="191">
        <v>18000</v>
      </c>
      <c r="G11" s="119" t="s">
        <v>53</v>
      </c>
      <c r="H11" s="41">
        <v>2</v>
      </c>
      <c r="I11" s="272">
        <v>60</v>
      </c>
      <c r="J11">
        <v>3</v>
      </c>
      <c r="K11" s="119" t="s">
        <v>610</v>
      </c>
      <c r="L11" s="42" t="s">
        <v>611</v>
      </c>
      <c r="M11" s="42" t="s">
        <v>829</v>
      </c>
      <c r="N11" s="42" t="s">
        <v>185</v>
      </c>
      <c r="O11" s="219" t="s">
        <v>231</v>
      </c>
      <c r="P11" s="273" t="s">
        <v>830</v>
      </c>
      <c r="Q11" s="220" t="s">
        <v>188</v>
      </c>
      <c r="R11" s="119"/>
      <c r="S11" s="184" t="s">
        <v>834</v>
      </c>
    </row>
    <row r="12" spans="1:2783" ht="21">
      <c r="A12" s="438" t="s">
        <v>835</v>
      </c>
      <c r="B12" s="439"/>
      <c r="C12" s="440"/>
      <c r="D12" s="450" t="s">
        <v>7</v>
      </c>
      <c r="E12" s="451" t="s">
        <v>7</v>
      </c>
      <c r="F12" s="226">
        <f>SUM(F13)</f>
        <v>30000</v>
      </c>
      <c r="G12" s="47"/>
      <c r="H12" s="47"/>
      <c r="I12" s="47"/>
      <c r="J12" s="47"/>
      <c r="K12" s="47"/>
      <c r="L12" s="47"/>
      <c r="M12" s="47"/>
      <c r="N12" s="47"/>
      <c r="O12" s="47"/>
      <c r="P12" s="47"/>
      <c r="Q12" s="47"/>
      <c r="R12" s="74"/>
      <c r="S12" s="74"/>
    </row>
    <row r="13" spans="1:2783" ht="135.75" thickBot="1">
      <c r="A13" s="180"/>
      <c r="B13" s="180" t="s">
        <v>258</v>
      </c>
      <c r="C13" s="180" t="s">
        <v>836</v>
      </c>
      <c r="D13" s="180" t="s">
        <v>837</v>
      </c>
      <c r="E13" s="180" t="s">
        <v>838</v>
      </c>
      <c r="F13" s="274">
        <v>30000</v>
      </c>
      <c r="G13" s="180" t="s">
        <v>53</v>
      </c>
      <c r="H13" s="180" t="s">
        <v>225</v>
      </c>
      <c r="I13" s="195" t="s">
        <v>679</v>
      </c>
      <c r="J13" s="180">
        <v>3</v>
      </c>
      <c r="K13" s="69" t="s">
        <v>808</v>
      </c>
      <c r="L13" s="69" t="s">
        <v>808</v>
      </c>
      <c r="M13" s="69" t="s">
        <v>808</v>
      </c>
      <c r="N13" s="69" t="s">
        <v>808</v>
      </c>
      <c r="O13" s="69" t="s">
        <v>808</v>
      </c>
      <c r="P13" s="69" t="s">
        <v>808</v>
      </c>
      <c r="Q13" s="69" t="s">
        <v>808</v>
      </c>
      <c r="R13" s="180" t="s">
        <v>839</v>
      </c>
      <c r="S13" s="184" t="s">
        <v>840</v>
      </c>
    </row>
    <row r="14" spans="1:2783" ht="27" thickBot="1">
      <c r="A14" s="366" t="s">
        <v>659</v>
      </c>
      <c r="B14" s="367"/>
      <c r="C14" s="368"/>
      <c r="D14" s="371" t="s">
        <v>594</v>
      </c>
      <c r="E14" s="372"/>
      <c r="F14" s="232">
        <f>SUM(F15:F17)</f>
        <v>307920.18</v>
      </c>
      <c r="G14" s="364"/>
      <c r="H14" s="365"/>
      <c r="I14" s="365"/>
      <c r="J14" s="365"/>
      <c r="K14" s="365"/>
      <c r="L14" s="365"/>
      <c r="M14" s="365"/>
      <c r="N14" s="365"/>
      <c r="O14" s="365"/>
      <c r="P14" s="365"/>
      <c r="Q14" s="365"/>
      <c r="R14" s="365"/>
      <c r="S14" s="365"/>
    </row>
    <row r="15" spans="1:2783">
      <c r="A15" s="180"/>
      <c r="B15" s="180" t="s">
        <v>258</v>
      </c>
      <c r="C15" s="180" t="s">
        <v>660</v>
      </c>
      <c r="D15" s="180"/>
      <c r="E15" s="181"/>
      <c r="F15" s="181">
        <v>3000</v>
      </c>
      <c r="G15" s="447"/>
      <c r="H15" s="447"/>
      <c r="I15" s="447"/>
      <c r="J15" s="447"/>
      <c r="K15" s="447"/>
      <c r="L15" s="447"/>
      <c r="M15" s="447"/>
      <c r="N15" s="447"/>
      <c r="O15" s="447"/>
      <c r="P15" s="447"/>
      <c r="Q15" s="447"/>
      <c r="R15" s="447"/>
      <c r="S15" s="447"/>
    </row>
    <row r="16" spans="1:2783">
      <c r="A16" s="271"/>
      <c r="B16" s="180" t="s">
        <v>258</v>
      </c>
      <c r="C16" s="119" t="s">
        <v>841</v>
      </c>
      <c r="D16" s="119"/>
      <c r="E16" s="203"/>
      <c r="F16" s="203">
        <v>265147.98</v>
      </c>
      <c r="G16" s="448"/>
      <c r="H16" s="448"/>
      <c r="I16" s="448"/>
      <c r="J16" s="448"/>
      <c r="K16" s="448"/>
      <c r="L16" s="448"/>
      <c r="M16" s="448"/>
      <c r="N16" s="448"/>
      <c r="O16" s="448"/>
      <c r="P16" s="448"/>
      <c r="Q16" s="448"/>
      <c r="R16" s="448"/>
      <c r="S16" s="448"/>
    </row>
    <row r="17" spans="1:20" ht="15.75" thickBot="1">
      <c r="A17" s="180"/>
      <c r="B17" s="180" t="s">
        <v>258</v>
      </c>
      <c r="C17" s="180" t="s">
        <v>665</v>
      </c>
      <c r="D17" s="180"/>
      <c r="E17" s="181"/>
      <c r="F17" s="181">
        <v>39772.199999999997</v>
      </c>
      <c r="G17" s="449"/>
      <c r="H17" s="449"/>
      <c r="I17" s="449"/>
      <c r="J17" s="449"/>
      <c r="K17" s="449"/>
      <c r="L17" s="449"/>
      <c r="M17" s="449"/>
      <c r="N17" s="449"/>
      <c r="O17" s="449"/>
      <c r="P17" s="449"/>
      <c r="Q17" s="449"/>
      <c r="R17" s="449"/>
      <c r="S17" s="449"/>
    </row>
    <row r="18" spans="1:20" ht="27" thickBot="1">
      <c r="A18" s="366" t="s">
        <v>842</v>
      </c>
      <c r="B18" s="367"/>
      <c r="C18" s="368"/>
      <c r="D18" s="371" t="s">
        <v>594</v>
      </c>
      <c r="E18" s="372"/>
      <c r="F18" s="232">
        <f>F14+F2</f>
        <v>1301916.18</v>
      </c>
      <c r="G18" s="364"/>
      <c r="H18" s="365"/>
      <c r="I18" s="365"/>
      <c r="J18" s="365"/>
      <c r="K18" s="365"/>
      <c r="L18" s="365"/>
      <c r="M18" s="365"/>
      <c r="N18" s="365"/>
      <c r="O18" s="365"/>
      <c r="P18" s="365"/>
      <c r="Q18" s="365"/>
      <c r="R18" s="365"/>
      <c r="S18" s="365"/>
      <c r="T18" s="266"/>
    </row>
  </sheetData>
  <mergeCells count="16">
    <mergeCell ref="A2:C2"/>
    <mergeCell ref="D2:E2"/>
    <mergeCell ref="G2:S2"/>
    <mergeCell ref="A5:C5"/>
    <mergeCell ref="D5:E5"/>
    <mergeCell ref="A18:C18"/>
    <mergeCell ref="D18:E18"/>
    <mergeCell ref="G18:S18"/>
    <mergeCell ref="G15:S17"/>
    <mergeCell ref="A3:C3"/>
    <mergeCell ref="D3:E3"/>
    <mergeCell ref="A12:C12"/>
    <mergeCell ref="D12:E12"/>
    <mergeCell ref="A14:C14"/>
    <mergeCell ref="D14:E14"/>
    <mergeCell ref="G14:S14"/>
  </mergeCells>
  <dataValidations count="2">
    <dataValidation type="list" allowBlank="1" showInputMessage="1" showErrorMessage="1" sqref="J13:J14 J6:J9 J4 E14" xr:uid="{B28418D2-4880-114B-B12C-3E177F3A3BEC}">
      <formula1>"1,2,3,1 2,1 3, 2 3, 1 2 3"</formula1>
    </dataValidation>
    <dataValidation type="list" allowBlank="1" showInputMessage="1" showErrorMessage="1" sqref="G4 G13:G15 G6:G11" xr:uid="{0B0F5E96-C911-3140-B99D-BA1E76D08C03}">
      <formula1>"uus, jätkuv, lõppev"</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3DC2D-52A7-614D-ACC3-C60691F95461}">
  <dimension ref="A1:S26"/>
  <sheetViews>
    <sheetView zoomScale="84" zoomScaleNormal="130" workbookViewId="0">
      <selection activeCell="C44" sqref="C44"/>
    </sheetView>
  </sheetViews>
  <sheetFormatPr defaultColWidth="9.140625" defaultRowHeight="15"/>
  <cols>
    <col min="1" max="2" width="34.28515625" style="1" customWidth="1"/>
    <col min="3" max="3" width="34" style="1" bestFit="1" customWidth="1"/>
    <col min="4" max="4" width="34" style="1" customWidth="1"/>
    <col min="5" max="5" width="18.28515625" style="2" customWidth="1"/>
    <col min="6" max="6" width="16.85546875" style="1" bestFit="1" customWidth="1"/>
    <col min="7" max="7" width="41.28515625" style="1" customWidth="1"/>
    <col min="8" max="8" width="14.28515625" style="214" customWidth="1"/>
    <col min="9" max="9" width="59.85546875" style="1" customWidth="1"/>
    <col min="10" max="10" width="24.28515625" style="1" customWidth="1"/>
    <col min="11" max="11" width="32.85546875" style="1" customWidth="1"/>
    <col min="12" max="12" width="25.85546875" style="1" customWidth="1"/>
    <col min="13" max="13" width="31.42578125" style="1" bestFit="1" customWidth="1"/>
    <col min="14" max="14" width="31" style="1" customWidth="1"/>
    <col min="15" max="15" width="27.28515625" style="1" customWidth="1"/>
    <col min="16" max="16" width="26.28515625" style="1" customWidth="1"/>
    <col min="17" max="17" width="34.85546875" style="1" customWidth="1"/>
    <col min="18" max="18" width="36.7109375" style="1" customWidth="1"/>
    <col min="19" max="19" width="21.28515625" customWidth="1"/>
  </cols>
  <sheetData>
    <row r="1" spans="1:19" s="1" customFormat="1" ht="100.5" thickBot="1">
      <c r="A1" s="168" t="s">
        <v>843</v>
      </c>
      <c r="B1" s="81" t="s">
        <v>588</v>
      </c>
      <c r="C1" s="81" t="s">
        <v>692</v>
      </c>
      <c r="D1" s="81" t="s">
        <v>17</v>
      </c>
      <c r="E1" s="169" t="s">
        <v>18</v>
      </c>
      <c r="F1" s="170" t="s">
        <v>19</v>
      </c>
      <c r="G1" s="171" t="s">
        <v>844</v>
      </c>
      <c r="H1" s="172" t="s">
        <v>22</v>
      </c>
      <c r="I1" s="173" t="s">
        <v>21</v>
      </c>
      <c r="J1" s="173" t="s">
        <v>845</v>
      </c>
      <c r="K1" s="173" t="s">
        <v>24</v>
      </c>
      <c r="L1" s="173" t="s">
        <v>25</v>
      </c>
      <c r="M1" s="173" t="s">
        <v>26</v>
      </c>
      <c r="N1" s="173" t="s">
        <v>27</v>
      </c>
      <c r="O1" s="173" t="s">
        <v>28</v>
      </c>
      <c r="P1" s="173" t="s">
        <v>29</v>
      </c>
      <c r="Q1" s="173" t="s">
        <v>30</v>
      </c>
      <c r="R1" s="173" t="s">
        <v>31</v>
      </c>
      <c r="S1" s="174" t="s">
        <v>32</v>
      </c>
    </row>
    <row r="2" spans="1:19" ht="27" customHeight="1" thickBot="1">
      <c r="A2" s="246" t="s">
        <v>694</v>
      </c>
      <c r="B2" s="252"/>
      <c r="C2" s="247"/>
      <c r="D2" s="253" t="s">
        <v>594</v>
      </c>
      <c r="E2" s="254"/>
      <c r="F2" s="239">
        <f>F3+F20+F22</f>
        <v>2.32085645073064</v>
      </c>
      <c r="G2" s="248"/>
      <c r="H2" s="249"/>
      <c r="I2" s="249"/>
      <c r="J2" s="249"/>
      <c r="K2" s="249"/>
      <c r="L2" s="249"/>
      <c r="M2" s="249"/>
      <c r="N2" s="249"/>
      <c r="O2" s="249"/>
      <c r="P2" s="249"/>
      <c r="Q2" s="249"/>
      <c r="R2" s="249"/>
      <c r="S2" s="249"/>
    </row>
    <row r="3" spans="1:19" ht="78" customHeight="1">
      <c r="A3" s="175" t="s">
        <v>846</v>
      </c>
      <c r="B3" s="175"/>
      <c r="C3" s="176" t="s">
        <v>847</v>
      </c>
      <c r="D3" s="176"/>
      <c r="E3" s="177">
        <f>SUM(E4:E4)</f>
        <v>20196</v>
      </c>
      <c r="F3" s="175"/>
      <c r="G3" s="175"/>
      <c r="H3" s="178"/>
      <c r="I3" s="175" t="s">
        <v>848</v>
      </c>
      <c r="J3" s="175"/>
      <c r="K3" s="175" t="s">
        <v>626</v>
      </c>
      <c r="L3" s="175" t="s">
        <v>849</v>
      </c>
      <c r="M3" s="175" t="s">
        <v>850</v>
      </c>
      <c r="N3" s="175" t="s">
        <v>851</v>
      </c>
      <c r="O3" s="175" t="s">
        <v>852</v>
      </c>
      <c r="P3" s="175" t="s">
        <v>853</v>
      </c>
      <c r="Q3" s="175" t="s">
        <v>854</v>
      </c>
      <c r="R3" s="175"/>
      <c r="S3" s="179"/>
    </row>
    <row r="4" spans="1:19" ht="116.1" customHeight="1">
      <c r="A4" s="180"/>
      <c r="B4" s="180"/>
      <c r="C4" s="180" t="s">
        <v>855</v>
      </c>
      <c r="D4" s="180"/>
      <c r="E4" s="181">
        <v>20196</v>
      </c>
      <c r="F4" s="180" t="s">
        <v>53</v>
      </c>
      <c r="G4" s="69">
        <v>5.6</v>
      </c>
      <c r="H4" s="182" t="s">
        <v>679</v>
      </c>
      <c r="I4" s="69" t="s">
        <v>856</v>
      </c>
      <c r="J4" s="183" t="s">
        <v>227</v>
      </c>
      <c r="K4" s="69" t="s">
        <v>808</v>
      </c>
      <c r="L4" s="69" t="s">
        <v>808</v>
      </c>
      <c r="M4" s="69" t="s">
        <v>808</v>
      </c>
      <c r="N4" s="69" t="s">
        <v>808</v>
      </c>
      <c r="O4" s="69" t="s">
        <v>808</v>
      </c>
      <c r="P4" s="69" t="s">
        <v>808</v>
      </c>
      <c r="Q4" s="69" t="s">
        <v>808</v>
      </c>
      <c r="R4" s="184"/>
      <c r="S4" s="183" t="s">
        <v>612</v>
      </c>
    </row>
    <row r="5" spans="1:19" ht="40.5" customHeight="1">
      <c r="A5" s="175" t="s">
        <v>857</v>
      </c>
      <c r="B5" s="175"/>
      <c r="C5" s="176" t="s">
        <v>847</v>
      </c>
      <c r="D5" s="176"/>
      <c r="E5" s="177">
        <f>E6+E7</f>
        <v>850000</v>
      </c>
      <c r="F5" s="175"/>
      <c r="G5" s="175"/>
      <c r="H5" s="178"/>
      <c r="I5" s="175" t="s">
        <v>848</v>
      </c>
      <c r="J5" s="175"/>
      <c r="K5" s="175"/>
      <c r="L5" s="175"/>
      <c r="M5" s="175"/>
      <c r="N5" s="175"/>
      <c r="O5" s="175"/>
      <c r="P5" s="175"/>
      <c r="Q5" s="175"/>
      <c r="R5" s="175"/>
      <c r="S5" s="179"/>
    </row>
    <row r="6" spans="1:19" ht="120">
      <c r="A6" s="180"/>
      <c r="B6" s="180"/>
      <c r="C6" s="180" t="s">
        <v>858</v>
      </c>
      <c r="D6" s="180"/>
      <c r="E6" s="185">
        <v>350000</v>
      </c>
      <c r="F6" s="180" t="s">
        <v>53</v>
      </c>
      <c r="G6" s="186" t="s">
        <v>814</v>
      </c>
      <c r="H6" s="187">
        <v>100</v>
      </c>
      <c r="I6" s="69" t="s">
        <v>859</v>
      </c>
      <c r="J6" s="180">
        <v>3</v>
      </c>
      <c r="K6" s="69" t="s">
        <v>808</v>
      </c>
      <c r="L6" s="69" t="s">
        <v>808</v>
      </c>
      <c r="M6" s="69" t="s">
        <v>808</v>
      </c>
      <c r="N6" s="69" t="s">
        <v>808</v>
      </c>
      <c r="O6" s="69" t="s">
        <v>808</v>
      </c>
      <c r="P6" s="188" t="s">
        <v>187</v>
      </c>
      <c r="Q6" s="69" t="s">
        <v>808</v>
      </c>
      <c r="R6" s="180"/>
      <c r="S6" s="189" t="s">
        <v>809</v>
      </c>
    </row>
    <row r="7" spans="1:19" ht="407.1" customHeight="1" thickBot="1">
      <c r="A7" s="190"/>
      <c r="B7" s="190"/>
      <c r="C7" s="119" t="s">
        <v>860</v>
      </c>
      <c r="D7" s="180"/>
      <c r="E7" s="191">
        <v>500000</v>
      </c>
      <c r="F7" s="119" t="s">
        <v>84</v>
      </c>
      <c r="G7" s="41" t="s">
        <v>54</v>
      </c>
      <c r="H7" s="192" t="s">
        <v>818</v>
      </c>
      <c r="I7" s="167" t="s">
        <v>861</v>
      </c>
      <c r="J7" s="193" t="s">
        <v>751</v>
      </c>
      <c r="K7" s="193" t="s">
        <v>808</v>
      </c>
      <c r="L7" s="193" t="s">
        <v>808</v>
      </c>
      <c r="M7" s="193" t="s">
        <v>808</v>
      </c>
      <c r="N7" s="193" t="s">
        <v>808</v>
      </c>
      <c r="O7" s="193" t="s">
        <v>808</v>
      </c>
      <c r="P7" s="193" t="s">
        <v>808</v>
      </c>
      <c r="Q7" s="193" t="s">
        <v>808</v>
      </c>
      <c r="R7" s="119"/>
      <c r="S7" s="194" t="s">
        <v>809</v>
      </c>
    </row>
    <row r="8" spans="1:19" ht="30">
      <c r="A8" s="190"/>
      <c r="B8" s="190"/>
      <c r="C8" s="119" t="s">
        <v>862</v>
      </c>
      <c r="D8" s="180"/>
      <c r="E8" s="191">
        <v>12400</v>
      </c>
      <c r="F8" s="119"/>
      <c r="G8" s="41"/>
      <c r="H8" s="150"/>
      <c r="I8" s="42"/>
      <c r="J8" s="193"/>
      <c r="K8" s="193"/>
      <c r="L8" s="193"/>
      <c r="M8" s="193"/>
      <c r="N8" s="193"/>
      <c r="O8" s="193"/>
      <c r="P8" s="193"/>
      <c r="Q8" s="193"/>
      <c r="R8" s="119"/>
      <c r="S8" s="194"/>
    </row>
    <row r="9" spans="1:19">
      <c r="A9" s="190"/>
      <c r="B9" s="190"/>
      <c r="C9" s="119" t="s">
        <v>863</v>
      </c>
      <c r="D9" s="180"/>
      <c r="E9" s="191">
        <v>37200</v>
      </c>
      <c r="F9" s="119"/>
      <c r="G9" s="41"/>
      <c r="H9" s="230"/>
      <c r="I9" s="42"/>
      <c r="J9" s="193"/>
      <c r="K9" s="193"/>
      <c r="L9" s="193"/>
      <c r="M9" s="193"/>
      <c r="N9" s="193"/>
      <c r="O9" s="193"/>
      <c r="P9" s="193"/>
      <c r="Q9" s="193"/>
      <c r="R9" s="119"/>
      <c r="S9" s="194"/>
    </row>
    <row r="10" spans="1:19" ht="30">
      <c r="A10" s="190"/>
      <c r="B10" s="190"/>
      <c r="C10" s="119" t="s">
        <v>864</v>
      </c>
      <c r="D10" s="180"/>
      <c r="E10" s="191">
        <v>20000</v>
      </c>
      <c r="F10" s="119"/>
      <c r="G10" s="41"/>
      <c r="H10" s="230"/>
      <c r="I10" s="42"/>
      <c r="J10" s="193"/>
      <c r="K10" s="193"/>
      <c r="L10" s="193"/>
      <c r="M10" s="193"/>
      <c r="N10" s="193"/>
      <c r="O10" s="193"/>
      <c r="P10" s="193"/>
      <c r="Q10" s="193"/>
      <c r="R10" s="119"/>
      <c r="S10" s="194"/>
    </row>
    <row r="11" spans="1:19">
      <c r="A11" s="190"/>
      <c r="B11" s="190"/>
      <c r="C11" s="119"/>
      <c r="D11" s="180"/>
      <c r="E11" s="191"/>
      <c r="F11" s="119"/>
      <c r="G11" s="41"/>
      <c r="H11" s="230"/>
      <c r="I11" s="42"/>
      <c r="J11" s="193"/>
      <c r="K11" s="193"/>
      <c r="L11" s="193"/>
      <c r="M11" s="193"/>
      <c r="N11" s="193"/>
      <c r="O11" s="193"/>
      <c r="P11" s="193"/>
      <c r="Q11" s="193"/>
      <c r="R11" s="119"/>
      <c r="S11" s="194"/>
    </row>
    <row r="12" spans="1:19" ht="407.1" customHeight="1" thickBot="1">
      <c r="A12" s="190"/>
      <c r="B12" s="190"/>
      <c r="C12" s="119"/>
      <c r="D12" s="180"/>
      <c r="E12" s="191"/>
      <c r="F12" s="119"/>
      <c r="G12" s="41"/>
      <c r="H12" s="270"/>
      <c r="I12" s="42"/>
      <c r="J12" s="193"/>
      <c r="K12" s="193"/>
      <c r="L12" s="193"/>
      <c r="M12" s="193"/>
      <c r="N12" s="193"/>
      <c r="O12" s="193"/>
      <c r="P12" s="193"/>
      <c r="Q12" s="193"/>
      <c r="R12" s="119"/>
      <c r="S12" s="194"/>
    </row>
    <row r="13" spans="1:19" ht="40.5" customHeight="1">
      <c r="A13" s="175" t="s">
        <v>865</v>
      </c>
      <c r="B13" s="175"/>
      <c r="C13" s="176" t="s">
        <v>847</v>
      </c>
      <c r="D13" s="176"/>
      <c r="E13" s="177">
        <f>E14</f>
        <v>0</v>
      </c>
      <c r="F13" s="175"/>
      <c r="G13" s="175"/>
      <c r="H13" s="178"/>
      <c r="I13" s="175" t="s">
        <v>866</v>
      </c>
      <c r="J13" s="175"/>
      <c r="K13" s="175"/>
      <c r="L13" s="175"/>
      <c r="M13" s="175"/>
      <c r="N13" s="175"/>
      <c r="O13" s="175"/>
      <c r="P13" s="175"/>
      <c r="Q13" s="175"/>
      <c r="R13" s="175"/>
      <c r="S13" s="179"/>
    </row>
    <row r="14" spans="1:19" ht="210">
      <c r="A14" s="180"/>
      <c r="B14" s="180"/>
      <c r="C14" s="180" t="s">
        <v>867</v>
      </c>
      <c r="D14" s="180" t="s">
        <v>868</v>
      </c>
      <c r="E14" s="180">
        <v>0</v>
      </c>
      <c r="F14" s="180" t="s">
        <v>53</v>
      </c>
      <c r="G14" s="180" t="s">
        <v>225</v>
      </c>
      <c r="H14" s="195" t="s">
        <v>679</v>
      </c>
      <c r="I14" s="180" t="s">
        <v>869</v>
      </c>
      <c r="J14" s="180">
        <v>3</v>
      </c>
      <c r="K14" s="69" t="s">
        <v>808</v>
      </c>
      <c r="L14" s="69" t="s">
        <v>808</v>
      </c>
      <c r="M14" s="69" t="s">
        <v>808</v>
      </c>
      <c r="N14" s="69" t="s">
        <v>808</v>
      </c>
      <c r="O14" s="69" t="s">
        <v>808</v>
      </c>
      <c r="P14" s="69" t="s">
        <v>808</v>
      </c>
      <c r="Q14" s="69" t="s">
        <v>808</v>
      </c>
      <c r="R14" s="180" t="s">
        <v>870</v>
      </c>
      <c r="S14" s="196" t="s">
        <v>871</v>
      </c>
    </row>
    <row r="15" spans="1:19" ht="33" customHeight="1">
      <c r="A15" s="197" t="s">
        <v>872</v>
      </c>
      <c r="B15" s="197"/>
      <c r="C15" s="176" t="s">
        <v>873</v>
      </c>
      <c r="D15" s="176"/>
      <c r="E15" s="177">
        <f>E16+E17+E18</f>
        <v>307920.18</v>
      </c>
      <c r="F15" s="175"/>
      <c r="G15" s="175"/>
      <c r="H15" s="178"/>
      <c r="I15" s="175"/>
      <c r="J15" s="198"/>
      <c r="K15" s="198"/>
      <c r="L15" s="198"/>
      <c r="M15" s="198"/>
      <c r="N15" s="198"/>
      <c r="O15" s="198"/>
      <c r="P15" s="198"/>
      <c r="Q15" s="198"/>
      <c r="R15" s="175"/>
      <c r="S15" s="179"/>
    </row>
    <row r="16" spans="1:19" ht="31.5" customHeight="1">
      <c r="A16" s="180"/>
      <c r="B16" s="180"/>
      <c r="C16" s="180" t="s">
        <v>660</v>
      </c>
      <c r="D16" s="180"/>
      <c r="E16" s="181">
        <v>3000</v>
      </c>
      <c r="F16" s="180"/>
      <c r="G16" s="199"/>
      <c r="H16" s="200" t="s">
        <v>679</v>
      </c>
      <c r="I16" s="199"/>
      <c r="J16" s="201"/>
      <c r="K16" s="201" t="s">
        <v>149</v>
      </c>
      <c r="L16" s="201" t="s">
        <v>149</v>
      </c>
      <c r="M16" s="201" t="s">
        <v>149</v>
      </c>
      <c r="N16" s="201" t="s">
        <v>149</v>
      </c>
      <c r="O16" s="183" t="s">
        <v>149</v>
      </c>
      <c r="P16" s="183" t="s">
        <v>149</v>
      </c>
      <c r="Q16" s="183" t="s">
        <v>149</v>
      </c>
      <c r="R16" s="180"/>
      <c r="S16" s="202" t="s">
        <v>809</v>
      </c>
    </row>
    <row r="17" spans="1:19" ht="31.5" customHeight="1">
      <c r="A17" s="190"/>
      <c r="B17" s="190"/>
      <c r="C17" s="119" t="s">
        <v>841</v>
      </c>
      <c r="D17" s="119"/>
      <c r="E17" s="203">
        <v>265147.98</v>
      </c>
      <c r="F17" s="119"/>
      <c r="G17" s="119"/>
      <c r="H17" s="204" t="s">
        <v>679</v>
      </c>
      <c r="I17" s="119"/>
      <c r="J17" s="193"/>
      <c r="K17" s="193" t="s">
        <v>149</v>
      </c>
      <c r="L17" s="193" t="s">
        <v>149</v>
      </c>
      <c r="M17" s="193" t="s">
        <v>149</v>
      </c>
      <c r="N17" s="193" t="s">
        <v>149</v>
      </c>
      <c r="O17" s="193" t="s">
        <v>149</v>
      </c>
      <c r="P17" s="193" t="s">
        <v>149</v>
      </c>
      <c r="Q17" s="193" t="s">
        <v>149</v>
      </c>
      <c r="R17" s="119"/>
      <c r="S17" s="205" t="s">
        <v>809</v>
      </c>
    </row>
    <row r="18" spans="1:19" ht="24.75" customHeight="1">
      <c r="A18" s="180"/>
      <c r="B18" s="180"/>
      <c r="C18" s="180" t="s">
        <v>665</v>
      </c>
      <c r="D18" s="180"/>
      <c r="E18" s="181">
        <v>39772.199999999997</v>
      </c>
      <c r="F18" s="185"/>
      <c r="G18" s="206"/>
      <c r="H18" s="207" t="s">
        <v>679</v>
      </c>
      <c r="I18" s="206"/>
      <c r="J18" s="183"/>
      <c r="K18" s="183" t="s">
        <v>149</v>
      </c>
      <c r="L18" s="183" t="s">
        <v>149</v>
      </c>
      <c r="M18" s="183" t="s">
        <v>149</v>
      </c>
      <c r="N18" s="183" t="s">
        <v>149</v>
      </c>
      <c r="O18" s="183" t="s">
        <v>149</v>
      </c>
      <c r="P18" s="183" t="s">
        <v>149</v>
      </c>
      <c r="Q18" s="183" t="s">
        <v>149</v>
      </c>
      <c r="R18" s="180"/>
      <c r="S18" s="208" t="s">
        <v>798</v>
      </c>
    </row>
    <row r="19" spans="1:19" ht="40.5" customHeight="1">
      <c r="A19" s="209" t="s">
        <v>874</v>
      </c>
      <c r="B19" s="209"/>
      <c r="C19" s="210"/>
      <c r="D19" s="210"/>
      <c r="E19" s="211">
        <f>E3+E5+E13+E15</f>
        <v>1178116.18</v>
      </c>
      <c r="F19" s="180"/>
      <c r="G19" s="180"/>
      <c r="H19" s="195">
        <f>SUBTOTAL(109,H3:H18)</f>
        <v>100</v>
      </c>
      <c r="I19" s="180"/>
      <c r="J19" s="183"/>
      <c r="K19" s="183"/>
      <c r="L19" s="183"/>
      <c r="M19" s="183"/>
      <c r="N19" s="183"/>
      <c r="O19" s="183"/>
      <c r="P19" s="183"/>
      <c r="Q19" s="183"/>
      <c r="R19" s="180"/>
      <c r="S19" s="208"/>
    </row>
    <row r="20" spans="1:19">
      <c r="A20" s="180"/>
      <c r="B20" s="180"/>
      <c r="C20" s="180"/>
      <c r="D20" s="180"/>
      <c r="E20" s="185"/>
      <c r="F20" s="180"/>
      <c r="G20" s="180"/>
      <c r="H20" s="195"/>
      <c r="I20" s="180"/>
      <c r="J20" s="183"/>
      <c r="K20" s="183"/>
      <c r="L20" s="183"/>
      <c r="M20" s="183"/>
      <c r="N20" s="183"/>
      <c r="O20" s="183"/>
      <c r="P20" s="183"/>
      <c r="Q20" s="183"/>
      <c r="R20" s="180"/>
      <c r="S20" s="208"/>
    </row>
    <row r="21" spans="1:19">
      <c r="C21" s="212"/>
      <c r="D21" s="212"/>
      <c r="E21" s="212">
        <f>E19-E15</f>
        <v>870196</v>
      </c>
      <c r="F21" s="213"/>
      <c r="G21" s="213"/>
    </row>
    <row r="22" spans="1:19">
      <c r="C22" s="213"/>
      <c r="D22" s="213"/>
      <c r="E22" s="212">
        <f>E3</f>
        <v>20196</v>
      </c>
      <c r="F22" s="213">
        <f>E22*100/$E$21</f>
        <v>2.32085645073064</v>
      </c>
      <c r="G22" s="213"/>
    </row>
    <row r="23" spans="1:19">
      <c r="C23" s="213"/>
      <c r="D23" s="213"/>
      <c r="E23" s="212">
        <f>E5</f>
        <v>850000</v>
      </c>
      <c r="F23" s="213">
        <f>E23*100/$E$21</f>
        <v>97.679143549269355</v>
      </c>
      <c r="G23" s="213"/>
    </row>
    <row r="24" spans="1:19">
      <c r="C24" s="213"/>
      <c r="D24" s="213"/>
      <c r="E24" s="212">
        <f>E13</f>
        <v>0</v>
      </c>
      <c r="F24" s="213">
        <f>E24*100/$E$21</f>
        <v>0</v>
      </c>
      <c r="G24" s="213"/>
    </row>
    <row r="25" spans="1:19">
      <c r="C25" s="213"/>
      <c r="D25" s="213"/>
      <c r="E25" s="212"/>
      <c r="F25" s="213"/>
      <c r="G25" s="213"/>
    </row>
    <row r="26" spans="1:19">
      <c r="C26" s="213"/>
      <c r="D26" s="213"/>
      <c r="E26" s="212"/>
      <c r="F26" s="213"/>
      <c r="G26" s="213"/>
    </row>
  </sheetData>
  <dataValidations count="3">
    <dataValidation type="list" allowBlank="1" showInputMessage="1" showErrorMessage="1" sqref="J16:J17" xr:uid="{F8A53356-01F6-094C-B44D-6407A5BB84FF}">
      <formula1>"1, 2, 3, 1,2, 1,3, 2,3, 1,2,3"</formula1>
    </dataValidation>
    <dataValidation type="list" allowBlank="1" showInputMessage="1" showErrorMessage="1" sqref="F16:F17 F14 F6:F12 F4" xr:uid="{1EFEA620-5C96-774C-B00F-D1EA3D746405}">
      <formula1>"uus, jätkuv, lõppev"</formula1>
    </dataValidation>
    <dataValidation type="list" allowBlank="1" showInputMessage="1" showErrorMessage="1" sqref="I5 I13:I14 I3 J14 J6:J12 J4" xr:uid="{CED540DA-B776-1E4E-A656-FD5DEBA0DFCD}">
      <formula1>"1,2,3,1 2,1 3, 2 3, 1 2 3"</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Väljaminev kiri" ma:contentTypeID="0x0101CB0077A4334AE38D9E4BB7638017B280490B" ma:contentTypeVersion="24" ma:contentTypeDescription="Väljamineva kirja loomiseks" ma:contentTypeScope="" ma:versionID="f3610d2da62e736388edeaaf650564c9">
  <xsd:schema xmlns:xsd="http://www.w3.org/2001/XMLSchema" xmlns:xs="http://www.w3.org/2001/XMLSchema" xmlns:p="http://schemas.microsoft.com/office/2006/metadata/properties" xmlns:ns2="4898f624-6768-4636-80aa-3ca33811142c" xmlns:ns3="37b653c2-32e7-495f-aeeb-910be1dce0f6" targetNamespace="http://schemas.microsoft.com/office/2006/metadata/properties" ma:root="true" ma:fieldsID="1ada6ecbda345c57932fd4b277c41ed0" ns2:_="" ns3:_="">
    <xsd:import namespace="4898f624-6768-4636-80aa-3ca33811142c"/>
    <xsd:import namespace="37b653c2-32e7-495f-aeeb-910be1dce0f6"/>
    <xsd:element name="properties">
      <xsd:complexType>
        <xsd:sequence>
          <xsd:element name="documentManagement">
            <xsd:complexType>
              <xsd:all>
                <xsd:element ref="ns2:IFULetter" minOccurs="0"/>
                <xsd:element ref="ns2:DocumentSubTypeDMS" minOccurs="0"/>
                <xsd:element ref="ns2:InAccurate" minOccurs="0"/>
                <xsd:element ref="ns2:RegistrationNumber" minOccurs="0"/>
                <xsd:element ref="ns2:RegistrationDate" minOccurs="0"/>
                <xsd:element ref="ns2:Registrant" minOccurs="0"/>
                <xsd:element ref="ns2:Serie" minOccurs="0"/>
                <xsd:element ref="ns2:RegistrantAsText" minOccurs="0"/>
                <xsd:element ref="ns2:Client" minOccurs="0"/>
                <xsd:element ref="ns2:ClientType" minOccurs="0"/>
                <xsd:element ref="ns2:ClientCoNo" minOccurs="0"/>
                <xsd:element ref="ns2:ClientNames" minOccurs="0"/>
                <xsd:element ref="ns2:ClientRegCode" minOccurs="0"/>
                <xsd:element ref="ns2:ClientEmail" minOccurs="0"/>
                <xsd:element ref="ns2:ClientPhone" minOccurs="0"/>
                <xsd:element ref="ns2:ClientAddress" minOccurs="0"/>
                <xsd:element ref="ns2:ClientPostalCode" minOccurs="0"/>
                <xsd:element ref="ns2:ClientTown" minOccurs="0"/>
                <xsd:element ref="ns2:ClientCounty" minOccurs="0"/>
                <xsd:element ref="ns2:ClientCountry" minOccurs="0"/>
                <xsd:element ref="ns2:Contact" minOccurs="0"/>
                <xsd:element ref="ns2:ContactCoNo" minOccurs="0"/>
                <xsd:element ref="ns2:ContactNames" minOccurs="0"/>
                <xsd:element ref="ns2:ContactWPos" minOccurs="0"/>
                <xsd:element ref="ns2:ContactPersonIdCode" minOccurs="0"/>
                <xsd:element ref="ns2:ContactPhone" minOccurs="0"/>
                <xsd:element ref="ns2:ContactEmail" minOccurs="0"/>
                <xsd:element ref="ns2:TopicDMS" minOccurs="0"/>
                <xsd:element ref="ns2:ContentDMS" minOccurs="0"/>
                <xsd:element ref="ns2:RelatedProjects" minOccurs="0"/>
                <xsd:element ref="ns2:RelatedProjectNames" minOccurs="0"/>
                <xsd:element ref="ns2:RelatedInternalProjects" minOccurs="0"/>
                <xsd:element ref="ns2:SchemeNo" minOccurs="0"/>
                <xsd:element ref="ns2:SchemeName" minOccurs="0"/>
                <xsd:element ref="ns2:RelatedPurveys" minOccurs="0"/>
                <xsd:element ref="ns2:RelatedEmployees" minOccurs="0"/>
                <xsd:element ref="ns2:RelatedPurveyNames" minOccurs="0"/>
                <xsd:element ref="ns2:RelatedBusinessTrips" minOccurs="0"/>
                <xsd:element ref="ns2:RelatedCostReports" minOccurs="0"/>
                <xsd:element ref="ns2:AuthorDMS" minOccurs="0"/>
                <xsd:element ref="ns2:AuthorDMSAsText" minOccurs="0"/>
                <xsd:element ref="ns2:AuthorNameDMS" minOccurs="0"/>
                <xsd:element ref="ns2:AuthorNamesDMS" minOccurs="0"/>
                <xsd:element ref="ns2:AuthorWPosDMS" minOccurs="0"/>
                <xsd:element ref="ns2:AuthorStructureUnit" minOccurs="0"/>
                <xsd:element ref="ns2:AuthorEmailDMS" minOccurs="0"/>
                <xsd:element ref="ns2:AuthorPhoneDMS" minOccurs="0"/>
                <xsd:element ref="ns2:EASSigner" minOccurs="0"/>
                <xsd:element ref="ns2:EASSignerAsText" minOccurs="0"/>
                <xsd:element ref="ns2:EASSignerName" minOccurs="0"/>
                <xsd:element ref="ns2:EASSignerNames" minOccurs="0"/>
                <xsd:element ref="ns2:EASSignerWPos" minOccurs="0"/>
                <xsd:element ref="ns2:ShowInETS" minOccurs="0"/>
                <xsd:element ref="ns2:ETSClient" minOccurs="0"/>
                <xsd:element ref="ns2:ETSProject" minOccurs="0"/>
                <xsd:element ref="ns2:DocTypeInETS" minOccurs="0"/>
                <xsd:element ref="ns3:RetentionDeadline" minOccurs="0"/>
                <xsd:element ref="ns2:DocumentID" minOccurs="0"/>
                <xsd:element ref="ns2:SourceItemRegistrationNumber" minOccurs="0"/>
                <xsd:element ref="ns2:SourceItemRegistrationDate" minOccurs="0"/>
                <xsd:element ref="ns3:SourceItemSFOSNumber" minOccurs="0"/>
                <xsd:element ref="ns2:RelatedAudits" minOccurs="0"/>
                <xsd:element ref="ns2:RelatedAuditNames" minOccurs="0"/>
                <xsd:element ref="ns2:Auditing" minOccurs="0"/>
                <xsd:element ref="ns2:AuditingActivator" minOccurs="0"/>
                <xsd:element ref="ns2:AuditingActivatingDate" minOccurs="0"/>
                <xsd:element ref="ns2:AuditingDeactivator" minOccurs="0"/>
                <xsd:element ref="ns2:AuditingDeactivatingDate" minOccurs="0"/>
                <xsd:element ref="ns2:AssessmentCommission" minOccurs="0"/>
                <xsd:element ref="ns2:SenderNumber" minOccurs="0"/>
                <xsd:element ref="ns2:SenderDate" minOccurs="0"/>
                <xsd:element ref="ns2:ExportInfo" minOccurs="0"/>
                <xsd:element ref="ns2:CompanyDMS" minOccurs="0"/>
                <xsd:element ref="ns2:SfosRelatedProject" minOccurs="0"/>
                <xsd:element ref="ns2:InSfos" minOccurs="0"/>
                <xsd:element ref="ns2:SfosLink" minOccurs="0"/>
                <xsd:element ref="ns2:SfosID" minOccurs="0"/>
                <xsd:element ref="ns2:Coordinator" minOccurs="0"/>
                <xsd:element ref="ns2:Specialist" minOccurs="0"/>
                <xsd:element ref="ns2:Proceeder" minOccurs="0"/>
                <xsd:element ref="ns2:EligibilityStartDate" minOccurs="0"/>
                <xsd:element ref="ns2:EligibilityEndDate" minOccurs="0"/>
                <xsd:element ref="ns2:EstimatedStartDate" minOccurs="0"/>
                <xsd:element ref="ns2:EstimatedEndDate" minOccurs="0"/>
                <xsd:element ref="ns2:ProjectContent" minOccurs="0"/>
                <xsd:element ref="ns2:BeneficiaryEmail" minOccurs="0"/>
                <xsd:element ref="ns3:BeneficiaryAddress" minOccurs="0"/>
                <xsd:element ref="ns2:EligibleTotalSum" minOccurs="0"/>
                <xsd:element ref="ns2:EligibleTotalSumText" minOccurs="0"/>
                <xsd:element ref="ns2:SelfFinancingSum" minOccurs="0"/>
                <xsd:element ref="ns2:SelfFinancingSumText" minOccurs="0"/>
                <xsd:element ref="ns2:GrantAmount" minOccurs="0"/>
                <xsd:element ref="ns2:GrantAmountText" minOccurs="0"/>
                <xsd:element ref="ns2:ApplicationDate" minOccurs="0"/>
                <xsd:element ref="ns3:Coordinators" minOccurs="0"/>
                <xsd:element ref="ns3:Signers" minOccurs="0"/>
                <xsd:element ref="ns3:Annex" minOccurs="0"/>
                <xsd:element ref="ns3:FromDhx" minOccurs="0"/>
                <xsd:element ref="ns3:DhxAttachmentIds" minOccurs="0"/>
                <xsd:element ref="ns3:RelatedDocumentsIds" minOccurs="0"/>
                <xsd:element ref="ns3:ReceivedDhxId" minOccurs="0"/>
                <xsd:element ref="ns2:ARHolder" minOccurs="0"/>
                <xsd:element ref="ns2:ARBegin" minOccurs="0"/>
                <xsd:element ref="ns2:AREnd" minOccurs="0"/>
                <xsd:element ref="ns2:AREndText" minOccurs="0"/>
                <xsd:element ref="ns2:ARBas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8f624-6768-4636-80aa-3ca33811142c" elementFormDefault="qualified">
    <xsd:import namespace="http://schemas.microsoft.com/office/2006/documentManagement/types"/>
    <xsd:import namespace="http://schemas.microsoft.com/office/infopath/2007/PartnerControls"/>
    <xsd:element name="IFULetter" ma:index="8" nillable="true" ma:displayName="Algatus-/jätkukiri" ma:default="Algatuskiri" ma:format="Dropdown" ma:internalName="IFULetter">
      <xsd:simpleType>
        <xsd:restriction base="dms:Choice">
          <xsd:enumeration value="Algatuskiri"/>
          <xsd:enumeration value="Jätkukiri"/>
          <xsd:enumeration value=""/>
        </xsd:restriction>
      </xsd:simpleType>
    </xsd:element>
    <xsd:element name="DocumentSubTypeDMS" ma:index="9" nillable="true" ma:displayName="Dokumendi alamliik" ma:internalName="DocumentSubTypeDMS">
      <xsd:simpleType>
        <xsd:restriction base="dms:Text"/>
      </xsd:simpleType>
    </xsd:element>
    <xsd:element name="InAccurate" ma:index="10" nillable="true" ma:displayName="Ekslik" ma:default="0" ma:hidden="true" ma:internalName="InAccurate" ma:readOnly="false">
      <xsd:simpleType>
        <xsd:restriction base="dms:Boolean"/>
      </xsd:simpleType>
    </xsd:element>
    <xsd:element name="RegistrationNumber" ma:index="11" nillable="true" ma:displayName="Registreerimisnumber" ma:description="Dokumendi number, mis koosneb sarja, aasta ja järjekorra numbrist" ma:internalName="RegistrationNumber">
      <xsd:simpleType>
        <xsd:restriction base="dms:Text"/>
      </xsd:simpleType>
    </xsd:element>
    <xsd:element name="RegistrationDate" ma:index="12" nillable="true" ma:displayName="Registreerimise kp" ma:format="DateOnly" ma:internalName="RegistrationDate">
      <xsd:simpleType>
        <xsd:restriction base="dms:DateTime"/>
      </xsd:simpleType>
    </xsd:element>
    <xsd:element name="Registrant" ma:index="13" nillable="true" ma:displayName="Registreerija" ma:list="UserInfo" ma:SharePointGroup="23" ma:internalName="Registra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rie" ma:index="14" nillable="true" ma:displayName="Sari" ma:internalName="Serie">
      <xsd:simpleType>
        <xsd:restriction base="dms:Text"/>
      </xsd:simpleType>
    </xsd:element>
    <xsd:element name="RegistrantAsText" ma:index="15" nillable="true" ma:displayName="Registreerija mallil" ma:internalName="RegistrantAsText">
      <xsd:simpleType>
        <xsd:restriction base="dms:Text"/>
      </xsd:simpleType>
    </xsd:element>
    <xsd:element name="Client" ma:index="16" nillable="true" ma:displayName="Klient" ma:internalName="Client">
      <xsd:simpleType>
        <xsd:restriction base="dms:Text"/>
      </xsd:simpleType>
    </xsd:element>
    <xsd:element name="ClientType" ma:index="17" nillable="true" ma:displayName="Kliendi tüüp" ma:internalName="ClientType">
      <xsd:simpleType>
        <xsd:restriction base="dms:Text"/>
      </xsd:simpleType>
    </xsd:element>
    <xsd:element name="ClientCoNo" ma:index="18" nillable="true" ma:displayName="Kliendi kontaktikaardi nr" ma:internalName="ClientCoNo">
      <xsd:simpleType>
        <xsd:restriction base="dms:Text"/>
      </xsd:simpleType>
    </xsd:element>
    <xsd:element name="ClientNames" ma:index="19" nillable="true" ma:displayName="Kliendi nimed" ma:internalName="ClientNames">
      <xsd:simpleType>
        <xsd:restriction base="dms:Note"/>
      </xsd:simpleType>
    </xsd:element>
    <xsd:element name="ClientRegCode" ma:index="20" nillable="true" ma:displayName="Registrikood" ma:internalName="ClientRegCode">
      <xsd:simpleType>
        <xsd:restriction base="dms:Text"/>
      </xsd:simpleType>
    </xsd:element>
    <xsd:element name="ClientEmail" ma:index="21" nillable="true" ma:displayName="Kliendi e-post" ma:internalName="ClientEmail">
      <xsd:simpleType>
        <xsd:restriction base="dms:Text"/>
      </xsd:simpleType>
    </xsd:element>
    <xsd:element name="ClientPhone" ma:index="22" nillable="true" ma:displayName="Kliendi telefon" ma:internalName="ClientPhone">
      <xsd:simpleType>
        <xsd:restriction base="dms:Text"/>
      </xsd:simpleType>
    </xsd:element>
    <xsd:element name="ClientAddress" ma:index="23" nillable="true" ma:displayName="Kliendi aadress" ma:internalName="ClientAddress">
      <xsd:simpleType>
        <xsd:restriction base="dms:Text"/>
      </xsd:simpleType>
    </xsd:element>
    <xsd:element name="ClientPostalCode" ma:index="24" nillable="true" ma:displayName="Kliendi postikood" ma:internalName="ClientPostalCode">
      <xsd:simpleType>
        <xsd:restriction base="dms:Text"/>
      </xsd:simpleType>
    </xsd:element>
    <xsd:element name="ClientTown" ma:index="25" nillable="true" ma:displayName="Kliendi linn/vald" ma:internalName="ClientTown">
      <xsd:simpleType>
        <xsd:restriction base="dms:Text"/>
      </xsd:simpleType>
    </xsd:element>
    <xsd:element name="ClientCounty" ma:index="26" nillable="true" ma:displayName="Kliendi maakond" ma:internalName="ClientCounty">
      <xsd:simpleType>
        <xsd:restriction base="dms:Text"/>
      </xsd:simpleType>
    </xsd:element>
    <xsd:element name="ClientCountry" ma:index="27" nillable="true" ma:displayName="Kliendi riik" ma:internalName="ClientCountry">
      <xsd:simpleType>
        <xsd:restriction base="dms:Text"/>
      </xsd:simpleType>
    </xsd:element>
    <xsd:element name="Contact" ma:index="28" nillable="true" ma:displayName="Kontaktisik" ma:internalName="Contact">
      <xsd:simpleType>
        <xsd:restriction base="dms:Text"/>
      </xsd:simpleType>
    </xsd:element>
    <xsd:element name="ContactCoNo" ma:index="29" nillable="true" ma:displayName="Kontaktisiku kontaktikaardi nr" ma:internalName="ContactCoNo">
      <xsd:simpleType>
        <xsd:restriction base="dms:Text"/>
      </xsd:simpleType>
    </xsd:element>
    <xsd:element name="ContactNames" ma:index="30" nillable="true" ma:displayName="Kontaktisiku nimed" ma:internalName="ContactNames">
      <xsd:simpleType>
        <xsd:restriction base="dms:Text"/>
      </xsd:simpleType>
    </xsd:element>
    <xsd:element name="ContactWPos" ma:index="31" nillable="true" ma:displayName="Kontaktisiku ametinimetus" ma:internalName="ContactWPos">
      <xsd:simpleType>
        <xsd:restriction base="dms:Text"/>
      </xsd:simpleType>
    </xsd:element>
    <xsd:element name="ContactPersonIdCode" ma:index="32" nillable="true" ma:displayName="Kontaktisiku isikood" ma:internalName="ContactPersonIdCode">
      <xsd:simpleType>
        <xsd:restriction base="dms:Text"/>
      </xsd:simpleType>
    </xsd:element>
    <xsd:element name="ContactPhone" ma:index="33" nillable="true" ma:displayName="Kontaktisiku telefon" ma:internalName="ContactPhone">
      <xsd:simpleType>
        <xsd:restriction base="dms:Text"/>
      </xsd:simpleType>
    </xsd:element>
    <xsd:element name="ContactEmail" ma:index="34" nillable="true" ma:displayName="Kontaktisiku e-post" ma:internalName="ContactEmail">
      <xsd:simpleType>
        <xsd:restriction base="dms:Text"/>
      </xsd:simpleType>
    </xsd:element>
    <xsd:element name="TopicDMS" ma:index="35" nillable="true" ma:displayName="Teema" ma:description="Dokumendi pealkiri ehk lühike sisu kokkuvõte" ma:internalName="TopicDMS">
      <xsd:simpleType>
        <xsd:restriction base="dms:Text"/>
      </xsd:simpleType>
    </xsd:element>
    <xsd:element name="ContentDMS" ma:index="36" nillable="true" ma:displayName="Sisu" ma:internalName="ContentDMS">
      <xsd:simpleType>
        <xsd:restriction base="dms:Note"/>
      </xsd:simpleType>
    </xsd:element>
    <xsd:element name="RelatedProjects" ma:index="37" nillable="true" ma:displayName="Projekti nr" ma:internalName="RelatedProjects">
      <xsd:simpleType>
        <xsd:restriction base="dms:Note"/>
      </xsd:simpleType>
    </xsd:element>
    <xsd:element name="RelatedProjectNames" ma:index="38" nillable="true" ma:displayName="Projekti nimi" ma:internalName="RelatedProjectNames">
      <xsd:simpleType>
        <xsd:restriction base="dms:Note"/>
      </xsd:simpleType>
    </xsd:element>
    <xsd:element name="RelatedInternalProjects" ma:index="39" nillable="true" ma:displayName="Alategevuse nr" ma:internalName="RelatedInternalProjects">
      <xsd:simpleType>
        <xsd:restriction base="dms:Note"/>
      </xsd:simpleType>
    </xsd:element>
    <xsd:element name="SchemeNo" ma:index="40" nillable="true" ma:displayName="Skeemi nr" ma:internalName="SchemeNo">
      <xsd:simpleType>
        <xsd:restriction base="dms:Text"/>
      </xsd:simpleType>
    </xsd:element>
    <xsd:element name="SchemeName" ma:index="41" nillable="true" ma:displayName="Skeemi nimi" ma:internalName="SchemeName">
      <xsd:simpleType>
        <xsd:restriction base="dms:Note"/>
      </xsd:simpleType>
    </xsd:element>
    <xsd:element name="RelatedPurveys" ma:index="42" nillable="true" ma:displayName="Hanke nr" ma:internalName="RelatedPurveys">
      <xsd:simpleType>
        <xsd:restriction base="dms:Note"/>
      </xsd:simpleType>
    </xsd:element>
    <xsd:element name="RelatedEmployees" ma:index="43" nillable="true" ma:displayName="Töötaja nr" ma:internalName="RelatedEmployees">
      <xsd:simpleType>
        <xsd:restriction base="dms:Note"/>
      </xsd:simpleType>
    </xsd:element>
    <xsd:element name="RelatedPurveyNames" ma:index="44" nillable="true" ma:displayName="Hanke nimetus" ma:internalName="RelatedPurveyNames">
      <xsd:simpleType>
        <xsd:restriction base="dms:Note"/>
      </xsd:simpleType>
    </xsd:element>
    <xsd:element name="RelatedBusinessTrips" ma:index="45" nillable="true" ma:displayName="Seotud lähetused" ma:internalName="RelatedBusinessTrips">
      <xsd:simpleType>
        <xsd:restriction base="dms:Note"/>
      </xsd:simpleType>
    </xsd:element>
    <xsd:element name="RelatedCostReports" ma:index="46" nillable="true" ma:displayName="Seotud kuluaruanded" ma:internalName="RelatedCostReports">
      <xsd:simpleType>
        <xsd:restriction base="dms:Note"/>
      </xsd:simpleType>
    </xsd:element>
    <xsd:element name="AuthorDMS" ma:index="47" nillable="true" ma:displayName="Koostaja" ma:list="UserInfo" ma:SharePointGroup="23" ma:internalName="AuthorDM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DMSAsText" ma:index="48" nillable="true" ma:displayName="Koostaja mallil" ma:internalName="AuthorDMSAsText">
      <xsd:simpleType>
        <xsd:restriction base="dms:Text"/>
      </xsd:simpleType>
    </xsd:element>
    <xsd:element name="AuthorNameDMS" ma:index="49" nillable="true" ma:displayName="Koostaja nimi" ma:hidden="true" ma:internalName="AuthorNameDMS" ma:readOnly="false">
      <xsd:simpleType>
        <xsd:restriction base="dms:Text"/>
      </xsd:simpleType>
    </xsd:element>
    <xsd:element name="AuthorNamesDMS" ma:index="50" nillable="true" ma:displayName="Koostaja nimed" ma:hidden="true" ma:internalName="AuthorNamesDMS" ma:readOnly="false">
      <xsd:simpleType>
        <xsd:restriction base="dms:Text"/>
      </xsd:simpleType>
    </xsd:element>
    <xsd:element name="AuthorWPosDMS" ma:index="51" nillable="true" ma:displayName="Koostaja ametinimetus" ma:internalName="AuthorWPosDMS">
      <xsd:simpleType>
        <xsd:restriction base="dms:Text"/>
      </xsd:simpleType>
    </xsd:element>
    <xsd:element name="AuthorStructureUnit" ma:index="52" nillable="true" ma:displayName="Koostaja struktuuriüksus" ma:internalName="AuthorStructureUnit">
      <xsd:simpleType>
        <xsd:restriction base="dms:Text"/>
      </xsd:simpleType>
    </xsd:element>
    <xsd:element name="AuthorEmailDMS" ma:index="53" nillable="true" ma:displayName="Koostaja e-post" ma:internalName="AuthorEmailDMS">
      <xsd:simpleType>
        <xsd:restriction base="dms:Text"/>
      </xsd:simpleType>
    </xsd:element>
    <xsd:element name="AuthorPhoneDMS" ma:index="54" nillable="true" ma:displayName="Koostaja telefon" ma:internalName="AuthorPhoneDMS">
      <xsd:simpleType>
        <xsd:restriction base="dms:Text"/>
      </xsd:simpleType>
    </xsd:element>
    <xsd:element name="EASSigner" ma:index="55" nillable="true" ma:displayName="Allkirjastaja (asutuse sisene)" ma:list="UserInfo" ma:SharePointGroup="23" ma:internalName="EASSig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SSignerAsText" ma:index="56" nillable="true" ma:displayName="Allkirjastaja (asutuse sisene) mallil" ma:internalName="EASSignerAsText">
      <xsd:simpleType>
        <xsd:restriction base="dms:Text"/>
      </xsd:simpleType>
    </xsd:element>
    <xsd:element name="EASSignerName" ma:index="57" nillable="true" ma:displayName="Allkirjastaja nimi (asutuse sisene)" ma:hidden="true" ma:internalName="EASSignerName" ma:readOnly="false">
      <xsd:simpleType>
        <xsd:restriction base="dms:Text"/>
      </xsd:simpleType>
    </xsd:element>
    <xsd:element name="EASSignerNames" ma:index="58" nillable="true" ma:displayName="Allkirjastaja nimed (asutuse sisene)" ma:hidden="true" ma:internalName="EASSignerNames" ma:readOnly="false">
      <xsd:simpleType>
        <xsd:restriction base="dms:Text"/>
      </xsd:simpleType>
    </xsd:element>
    <xsd:element name="EASSignerWPos" ma:index="59" nillable="true" ma:displayName="Allkirjastaja (asutuse sisene) ametinimetus" ma:internalName="EASSignerWPos" ma:readOnly="false">
      <xsd:simpleType>
        <xsd:restriction base="dms:Text"/>
      </xsd:simpleType>
    </xsd:element>
    <xsd:element name="ShowInETS" ma:index="60" nillable="true" ma:displayName="Kuva ETSis" ma:default="0" ma:internalName="ShowInETS">
      <xsd:simpleType>
        <xsd:restriction base="dms:Boolean"/>
      </xsd:simpleType>
    </xsd:element>
    <xsd:element name="ETSClient" ma:index="61" nillable="true" ma:displayName="ETS klient" ma:hidden="true" ma:internalName="ETSClient" ma:readOnly="false">
      <xsd:simpleType>
        <xsd:restriction base="dms:Text"/>
      </xsd:simpleType>
    </xsd:element>
    <xsd:element name="ETSProject" ma:index="62" nillable="true" ma:displayName="ETSga seotud projekt" ma:default="0" ma:internalName="ETSProject">
      <xsd:simpleType>
        <xsd:restriction base="dms:Boolean"/>
      </xsd:simpleType>
    </xsd:element>
    <xsd:element name="DocTypeInETS" ma:index="63" nillable="true" ma:displayName="Dokumenditüüp ETSis" ma:default="Projektidokument" ma:format="Dropdown" ma:internalName="DocTypeInETS">
      <xsd:simpleType>
        <xsd:restriction base="dms:Choice">
          <xsd:enumeration value="Projektidokument"/>
          <xsd:enumeration value="Organisatsioonidokument"/>
        </xsd:restriction>
      </xsd:simpleType>
    </xsd:element>
    <xsd:element name="DocumentID" ma:index="65" nillable="true" ma:displayName="Dokumendi ID" ma:decimals="0" ma:description="Dokumendi unikaalne number dokumentide sidumiseks ja otsimiseks DHSist" ma:indexed="true" ma:internalName="DocumentID">
      <xsd:simpleType>
        <xsd:restriction base="dms:Unknown"/>
      </xsd:simpleType>
    </xsd:element>
    <xsd:element name="SourceItemRegistrationNumber" ma:index="66" nillable="true" ma:displayName="Lähtedokumendi registreerimise nr" ma:hidden="true" ma:internalName="SourceItemRegistrationNumber" ma:readOnly="false">
      <xsd:simpleType>
        <xsd:restriction base="dms:Text"/>
      </xsd:simpleType>
    </xsd:element>
    <xsd:element name="SourceItemRegistrationDate" ma:index="67" nillable="true" ma:displayName="Lähtedokumendi registreerimise kp" ma:format="DateOnly" ma:hidden="true" ma:internalName="SourceItemRegistrationDate" ma:readOnly="false">
      <xsd:simpleType>
        <xsd:restriction base="dms:DateTime"/>
      </xsd:simpleType>
    </xsd:element>
    <xsd:element name="RelatedAudits" ma:index="69" nillable="true" ma:displayName="Auditi nr" ma:internalName="RelatedAudits">
      <xsd:simpleType>
        <xsd:restriction base="dms:Note"/>
      </xsd:simpleType>
    </xsd:element>
    <xsd:element name="RelatedAuditNames" ma:index="70" nillable="true" ma:displayName="Auditi nimetus" ma:internalName="RelatedAuditNames">
      <xsd:simpleType>
        <xsd:restriction base="dms:Note"/>
      </xsd:simpleType>
    </xsd:element>
    <xsd:element name="Auditing" ma:index="71" nillable="true" ma:displayName="Logi" ma:default="0" ma:internalName="Auditing">
      <xsd:simpleType>
        <xsd:restriction base="dms:Boolean"/>
      </xsd:simpleType>
    </xsd:element>
    <xsd:element name="AuditingActivator" ma:index="72" nillable="true" ma:displayName="Logimise sisselülitaja" ma:internalName="AuditingActivator">
      <xsd:simpleType>
        <xsd:restriction base="dms:Text"/>
      </xsd:simpleType>
    </xsd:element>
    <xsd:element name="AuditingActivatingDate" ma:index="73" nillable="true" ma:displayName="Logimise sisselülitamise aeg" ma:internalName="AuditingActivatingDate">
      <xsd:simpleType>
        <xsd:restriction base="dms:Text"/>
      </xsd:simpleType>
    </xsd:element>
    <xsd:element name="AuditingDeactivator" ma:index="74" nillable="true" ma:displayName="Logimise väljalülitaja" ma:internalName="AuditingDeactivator">
      <xsd:simpleType>
        <xsd:restriction base="dms:Text"/>
      </xsd:simpleType>
    </xsd:element>
    <xsd:element name="AuditingDeactivatingDate" ma:index="75" nillable="true" ma:displayName="Logimise väljalülitamise aeg" ma:internalName="AuditingDeactivatingDate">
      <xsd:simpleType>
        <xsd:restriction base="dms:Text"/>
      </xsd:simpleType>
    </xsd:element>
    <xsd:element name="AssessmentCommission" ma:index="76" nillable="true" ma:displayName="Hindamiskomisjon" ma:default="0" ma:internalName="AssessmentCommission" ma:readOnly="false">
      <xsd:simpleType>
        <xsd:restriction base="dms:Boolean"/>
      </xsd:simpleType>
    </xsd:element>
    <xsd:element name="SenderNumber" ma:index="77" nillable="true" ma:displayName="Saatja number" ma:internalName="SenderNumber" ma:readOnly="false">
      <xsd:simpleType>
        <xsd:restriction base="dms:Text"/>
      </xsd:simpleType>
    </xsd:element>
    <xsd:element name="SenderDate" ma:index="78" nillable="true" ma:displayName="Saatja kuupäev" ma:format="DateOnly" ma:internalName="SenderDate" ma:readOnly="false">
      <xsd:simpleType>
        <xsd:restriction base="dms:DateTime"/>
      </xsd:simpleType>
    </xsd:element>
    <xsd:element name="ExportInfo" ma:index="79" nillable="true" ma:displayName="Eksportimise info" ma:internalName="ExportInfo">
      <xsd:simpleType>
        <xsd:restriction base="dms:Note"/>
      </xsd:simpleType>
    </xsd:element>
    <xsd:element name="CompanyDMS" ma:index="80" nillable="true" ma:displayName="Ettevõte" ma:internalName="CompanyDMS">
      <xsd:simpleType>
        <xsd:restriction base="dms:Text"/>
      </xsd:simpleType>
    </xsd:element>
    <xsd:element name="SfosRelatedProject" ma:index="81" nillable="true" ma:displayName="SFOSiga seotud projekt" ma:default="0" ma:internalName="SfosRelatedProject">
      <xsd:simpleType>
        <xsd:restriction base="dms:Boolean"/>
      </xsd:simpleType>
    </xsd:element>
    <xsd:element name="InSfos" ma:index="82" nillable="true" ma:displayName="SFOSis" ma:default="0" ma:internalName="InSfos">
      <xsd:simpleType>
        <xsd:restriction base="dms:Boolean"/>
      </xsd:simpleType>
    </xsd:element>
    <xsd:element name="SfosLink" ma:index="83" nillable="true" ma:displayName="SFOSi link" ma:internalName="SfosLink">
      <xsd:complexType>
        <xsd:complexContent>
          <xsd:extension base="dms:URL">
            <xsd:sequence>
              <xsd:element name="Url" type="dms:ValidUrl" minOccurs="0" nillable="true"/>
              <xsd:element name="Description" type="xsd:string" nillable="true"/>
            </xsd:sequence>
          </xsd:extension>
        </xsd:complexContent>
      </xsd:complexType>
    </xsd:element>
    <xsd:element name="SfosID" ma:index="84" nillable="true" ma:displayName="SFOSi ID" ma:internalName="SfosID">
      <xsd:simpleType>
        <xsd:restriction base="dms:Text"/>
      </xsd:simpleType>
    </xsd:element>
    <xsd:element name="Coordinator" ma:index="85" nillable="true" ma:displayName="Projekti koordineerija" ma:internalName="Coordinator" ma:readOnly="false">
      <xsd:simpleType>
        <xsd:restriction base="dms:Text"/>
      </xsd:simpleType>
    </xsd:element>
    <xsd:element name="Specialist" ma:index="86" nillable="true" ma:displayName="JRÜ spetsialist" ma:internalName="Specialist" ma:readOnly="false">
      <xsd:simpleType>
        <xsd:restriction base="dms:Text"/>
      </xsd:simpleType>
    </xsd:element>
    <xsd:element name="Proceeder" ma:index="87" nillable="true" ma:displayName="EAS menetleja" ma:internalName="Proceeder" ma:readOnly="false">
      <xsd:simpleType>
        <xsd:restriction base="dms:Text"/>
      </xsd:simpleType>
    </xsd:element>
    <xsd:element name="EligibilityStartDate" ma:index="88" nillable="true" ma:displayName="Projekti abikõlblikkuse alguskuupäev" ma:format="DateOnly" ma:internalName="EligibilityStartDate" ma:readOnly="false">
      <xsd:simpleType>
        <xsd:restriction base="dms:DateTime"/>
      </xsd:simpleType>
    </xsd:element>
    <xsd:element name="EligibilityEndDate" ma:index="89" nillable="true" ma:displayName="Projekti abikõlblikkuse lõppkuupäev" ma:format="DateOnly" ma:internalName="EligibilityEndDate" ma:readOnly="false">
      <xsd:simpleType>
        <xsd:restriction base="dms:DateTime"/>
      </xsd:simpleType>
    </xsd:element>
    <xsd:element name="EstimatedStartDate" ma:index="90" nillable="true" ma:displayName="Projekti eeldatav alguskuupäev" ma:format="DateOnly" ma:internalName="EstimatedStartDate" ma:readOnly="false">
      <xsd:simpleType>
        <xsd:restriction base="dms:DateTime"/>
      </xsd:simpleType>
    </xsd:element>
    <xsd:element name="EstimatedEndDate" ma:index="91" nillable="true" ma:displayName="Projekti eeldatav lõppkuupäev" ma:format="DateOnly" ma:internalName="EstimatedEndDate" ma:readOnly="false">
      <xsd:simpleType>
        <xsd:restriction base="dms:DateTime"/>
      </xsd:simpleType>
    </xsd:element>
    <xsd:element name="ProjectContent" ma:index="92" nillable="true" ma:displayName="Projekti sisu" ma:internalName="ProjectContent" ma:readOnly="false">
      <xsd:simpleType>
        <xsd:restriction base="dms:Note"/>
      </xsd:simpleType>
    </xsd:element>
    <xsd:element name="BeneficiaryEmail" ma:index="93" nillable="true" ma:displayName="Toetuse saaja e-posti aadress" ma:internalName="BeneficiaryEmail" ma:readOnly="false">
      <xsd:simpleType>
        <xsd:restriction base="dms:Text"/>
      </xsd:simpleType>
    </xsd:element>
    <xsd:element name="EligibleTotalSum" ma:index="95" nillable="true" ma:displayName="Projekti abikõlblik kogusumma" ma:internalName="EligibleTotalSum" ma:readOnly="false">
      <xsd:simpleType>
        <xsd:restriction base="dms:Text"/>
      </xsd:simpleType>
    </xsd:element>
    <xsd:element name="EligibleTotalSumText" ma:index="96" nillable="true" ma:displayName="Projekti abikõlblik kogusumma tekstina" ma:internalName="EligibleTotalSumText">
      <xsd:simpleType>
        <xsd:restriction base="dms:Text"/>
      </xsd:simpleType>
    </xsd:element>
    <xsd:element name="SelfFinancingSum" ma:index="97" nillable="true" ma:displayName="Projekti omafinantseeringu summa" ma:internalName="SelfFinancingSum" ma:readOnly="false">
      <xsd:simpleType>
        <xsd:restriction base="dms:Text"/>
      </xsd:simpleType>
    </xsd:element>
    <xsd:element name="SelfFinancingSumText" ma:index="98" nillable="true" ma:displayName="Projekti omafinantseeringu summa tekstina" ma:internalName="SelfFinancingSumText">
      <xsd:simpleType>
        <xsd:restriction base="dms:Text"/>
      </xsd:simpleType>
    </xsd:element>
    <xsd:element name="GrantAmount" ma:index="99" nillable="true" ma:displayName="Projekti toetuse summa" ma:internalName="GrantAmount" ma:readOnly="false">
      <xsd:simpleType>
        <xsd:restriction base="dms:Text"/>
      </xsd:simpleType>
    </xsd:element>
    <xsd:element name="GrantAmountText" ma:index="100" nillable="true" ma:displayName="Projekti toetuse summa tekstina" ma:internalName="GrantAmountText">
      <xsd:simpleType>
        <xsd:restriction base="dms:Text"/>
      </xsd:simpleType>
    </xsd:element>
    <xsd:element name="ApplicationDate" ma:index="101" nillable="true" ma:displayName="Taotluse esitamise kuupäev" ma:format="DateOnly" ma:internalName="ApplicationDate">
      <xsd:simpleType>
        <xsd:restriction base="dms:DateTime"/>
      </xsd:simpleType>
    </xsd:element>
    <xsd:element name="ARHolder" ma:index="109" nillable="true" ma:displayName="JP teabevaldaja" ma:internalName="ARHolder">
      <xsd:simpleType>
        <xsd:restriction base="dms:Text"/>
      </xsd:simpleType>
    </xsd:element>
    <xsd:element name="ARBegin" ma:index="110" nillable="true" ma:displayName="JP kehtib alates" ma:format="DateOnly" ma:internalName="ARBegin">
      <xsd:simpleType>
        <xsd:restriction base="dms:DateTime"/>
      </xsd:simpleType>
    </xsd:element>
    <xsd:element name="AREnd" ma:index="111" nillable="true" ma:displayName="JP kehtib kuni" ma:format="DateOnly" ma:internalName="AREnd">
      <xsd:simpleType>
        <xsd:restriction base="dms:DateTime"/>
      </xsd:simpleType>
    </xsd:element>
    <xsd:element name="AREndText" ma:index="112" nillable="true" ma:displayName="JP kehtib kuni (text)" ma:internalName="AREndText">
      <xsd:simpleType>
        <xsd:restriction base="dms:Text"/>
      </xsd:simpleType>
    </xsd:element>
    <xsd:element name="ARBasis" ma:index="113" nillable="true" ma:displayName="JP alus" ma:internalName="ARBasi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b653c2-32e7-495f-aeeb-910be1dce0f6" elementFormDefault="qualified">
    <xsd:import namespace="http://schemas.microsoft.com/office/2006/documentManagement/types"/>
    <xsd:import namespace="http://schemas.microsoft.com/office/infopath/2007/PartnerControls"/>
    <xsd:element name="RetentionDeadline" ma:index="64" nillable="true" ma:displayName="Säilitustähtaeg" ma:format="DateOnly" ma:hidden="true" ma:internalName="RetentionDeadline" ma:readOnly="false">
      <xsd:simpleType>
        <xsd:restriction base="dms:DateTime"/>
      </xsd:simpleType>
    </xsd:element>
    <xsd:element name="SourceItemSFOSNumber" ma:index="68" nillable="true" ma:displayName="Lähtedokumendi SFOSi nr" ma:hidden="true" ma:internalName="SourceItemSFOSNumber" ma:readOnly="false">
      <xsd:simpleType>
        <xsd:restriction base="dms:Text"/>
      </xsd:simpleType>
    </xsd:element>
    <xsd:element name="BeneficiaryAddress" ma:index="94" nillable="true" ma:displayName="Toetuse saaja aadress" ma:internalName="BeneficiaryAddress">
      <xsd:simpleType>
        <xsd:restriction base="dms:Text"/>
      </xsd:simpleType>
    </xsd:element>
    <xsd:element name="Coordinators" ma:index="102" nillable="true" ma:displayName="Kooskõlastanud" ma:internalName="Coordinators">
      <xsd:simpleType>
        <xsd:restriction base="dms:Note"/>
      </xsd:simpleType>
    </xsd:element>
    <xsd:element name="Signers" ma:index="103" nillable="true" ma:displayName="Allkirjastanud" ma:internalName="Signers">
      <xsd:simpleType>
        <xsd:restriction base="dms:Note"/>
      </xsd:simpleType>
    </xsd:element>
    <xsd:element name="Annex" ma:index="104" nillable="true" ma:displayName="Lisa" ma:default="0" ma:internalName="Annex">
      <xsd:simpleType>
        <xsd:restriction base="dms:Boolean"/>
      </xsd:simpleType>
    </xsd:element>
    <xsd:element name="FromDhx" ma:index="105" nillable="true" ma:displayName="DHXist saabunud" ma:default="0" ma:internalName="FromDhx" ma:readOnly="true">
      <xsd:simpleType>
        <xsd:restriction base="dms:Boolean"/>
      </xsd:simpleType>
    </xsd:element>
    <xsd:element name="DhxAttachmentIds" ma:index="106" nillable="true" ma:displayName="DHXi lisad" ma:internalName="DhxAttachmentIds" ma:readOnly="true">
      <xsd:simpleType>
        <xsd:restriction base="dms:Text"/>
      </xsd:simpleType>
    </xsd:element>
    <xsd:element name="RelatedDocumentsIds" ma:index="107" nillable="true" ma:displayName="Seotud mustandid" ma:internalName="RelatedDocumentsIds" ma:readOnly="true">
      <xsd:simpleType>
        <xsd:restriction base="dms:Text"/>
      </xsd:simpleType>
    </xsd:element>
    <xsd:element name="ReceivedDhxId" ma:index="108" nillable="true" ma:displayName="Vastuvõetud DHX ID" ma:internalName="ReceivedDhx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7"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EASDocumentMetadataDisplayForm</Display>
  <Edit>EASDocumentMetadataDisplayForm</Edit>
  <New>EASDocumentMetadataDisplayForm</New>
</FormTemplates>
</file>

<file path=customXml/item3.xml><?xml version="1.0" encoding="utf-8"?>
<p:properties xmlns:p="http://schemas.microsoft.com/office/2006/metadata/properties" xmlns:xsi="http://www.w3.org/2001/XMLSchema-instance" xmlns:pc="http://schemas.microsoft.com/office/infopath/2007/PartnerControls">
  <documentManagement>
    <SenderNumber xmlns="4898f624-6768-4636-80aa-3ca33811142c">10-2/41-2</SenderNumber>
    <ARBegin xmlns="4898f624-6768-4636-80aa-3ca33811142c" xsi:nil="true"/>
    <ContactPersonIdCode xmlns="4898f624-6768-4636-80aa-3ca33811142c" xsi:nil="true"/>
    <ETSClient xmlns="4898f624-6768-4636-80aa-3ca33811142c" xsi:nil="true"/>
    <AuditingActivator xmlns="4898f624-6768-4636-80aa-3ca33811142c" xsi:nil="true"/>
    <RetentionDeadline xmlns="37b653c2-32e7-495f-aeeb-910be1dce0f6" xsi:nil="true"/>
    <EligibleTotalSumText xmlns="4898f624-6768-4636-80aa-3ca33811142c" xsi:nil="true"/>
    <RelatedProjects xmlns="4898f624-6768-4636-80aa-3ca33811142c" xsi:nil="true"/>
    <AREndText xmlns="4898f624-6768-4636-80aa-3ca33811142c" xsi:nil="true"/>
    <EligibleTotalSum xmlns="4898f624-6768-4636-80aa-3ca33811142c" xsi:nil="true"/>
    <CompanyDMS xmlns="4898f624-6768-4636-80aa-3ca33811142c">EAS</CompanyDMS>
    <Serie xmlns="4898f624-6768-4636-80aa-3ca33811142c">14-12 Ettevõtluse, innovatsiooni ja ekpordi valdkonna kirjavahetus</Serie>
    <RelatedAudits xmlns="4898f624-6768-4636-80aa-3ca33811142c" xsi:nil="true"/>
    <ContactNames xmlns="4898f624-6768-4636-80aa-3ca33811142c" xsi:nil="true"/>
    <SelfFinancingSumText xmlns="4898f624-6768-4636-80aa-3ca33811142c" xsi:nil="true"/>
    <EASSigner xmlns="4898f624-6768-4636-80aa-3ca33811142c">
      <UserInfo>
        <DisplayName>Ursel Velve</DisplayName>
        <AccountId>3224</AccountId>
        <AccountType/>
      </UserInfo>
    </EASSigner>
    <EligibilityStartDate xmlns="4898f624-6768-4636-80aa-3ca33811142c" xsi:nil="true"/>
    <AuditingDeactivatingDate xmlns="4898f624-6768-4636-80aa-3ca33811142c" xsi:nil="true"/>
    <RelatedPurveys xmlns="4898f624-6768-4636-80aa-3ca33811142c" xsi:nil="true"/>
    <EstimatedEndDate xmlns="4898f624-6768-4636-80aa-3ca33811142c" xsi:nil="true"/>
    <ClientType xmlns="4898f624-6768-4636-80aa-3ca33811142c">COMPANY</ClientType>
    <ClientPhone xmlns="4898f624-6768-4636-80aa-3ca33811142c">+372 6256342</ClientPhone>
    <EstimatedStartDate xmlns="4898f624-6768-4636-80aa-3ca33811142c" xsi:nil="true"/>
    <ETSProject xmlns="4898f624-6768-4636-80aa-3ca33811142c">false</ETSProject>
    <ARBasis xmlns="4898f624-6768-4636-80aa-3ca33811142c" xsi:nil="true"/>
    <SourceItemRegistrationDate xmlns="4898f624-6768-4636-80aa-3ca33811142c">2026-02-20T12:00:00+00:00</SourceItemRegistrationDate>
    <InAccurate xmlns="4898f624-6768-4636-80aa-3ca33811142c">false</InAccurate>
    <ContactWPos xmlns="4898f624-6768-4636-80aa-3ca33811142c" xsi:nil="true"/>
    <Specialist xmlns="4898f624-6768-4636-80aa-3ca33811142c" xsi:nil="true"/>
    <DhxAttachmentIds xmlns="37b653c2-32e7-495f-aeeb-910be1dce0f6" xsi:nil="true"/>
    <ClientCoNo xmlns="4898f624-6768-4636-80aa-3ca33811142c">KN012492</ClientCoNo>
    <RelatedBusinessTrips xmlns="4898f624-6768-4636-80aa-3ca33811142c" xsi:nil="true"/>
    <EASSignerAsText xmlns="4898f624-6768-4636-80aa-3ca33811142c">Ursel Velve</EASSignerAsText>
    <ContentDMS xmlns="4898f624-6768-4636-80aa-3ca33811142c" xsi:nil="true"/>
    <AuthorStructureUnit xmlns="4898f624-6768-4636-80aa-3ca33811142c">strateegia- ja finantsosakond</AuthorStructureUnit>
    <ClientCountry xmlns="4898f624-6768-4636-80aa-3ca33811142c">Eesti</ClientCountry>
    <AuthorWPosDMS xmlns="4898f624-6768-4636-80aa-3ca33811142c">Tiimijuht</AuthorWPosDMS>
    <RelatedDocumentsIds xmlns="37b653c2-32e7-495f-aeeb-910be1dce0f6" xsi:nil="true"/>
    <RelatedPurveyNames xmlns="4898f624-6768-4636-80aa-3ca33811142c" xsi:nil="true"/>
    <RelatedProjectNames xmlns="4898f624-6768-4636-80aa-3ca33811142c" xsi:nil="true"/>
    <IFULetter xmlns="4898f624-6768-4636-80aa-3ca33811142c">Jätkukiri</IFULetter>
    <Signers xmlns="37b653c2-32e7-495f-aeeb-910be1dce0f6" xsi:nil="true"/>
    <RegistrationDate xmlns="4898f624-6768-4636-80aa-3ca33811142c">2026-06-02T12:00:00+00:00</RegistrationDate>
    <AuthorNamesDMS xmlns="4898f624-6768-4636-80aa-3ca33811142c">Siim Erik Akermann; Siim Akermann</AuthorNamesDMS>
    <ClientPostalCode xmlns="4898f624-6768-4636-80aa-3ca33811142c">10122</ClientPostalCode>
    <FromDhx xmlns="37b653c2-32e7-495f-aeeb-910be1dce0f6">false</FromDhx>
    <SourceItemRegistrationNumber xmlns="4898f624-6768-4636-80aa-3ca33811142c">14-12/24/92</SourceItemRegistrationNumber>
    <SelfFinancingSum xmlns="4898f624-6768-4636-80aa-3ca33811142c" xsi:nil="true"/>
    <BeneficiaryEmail xmlns="4898f624-6768-4636-80aa-3ca33811142c" xsi:nil="true"/>
    <EASSignerName xmlns="4898f624-6768-4636-80aa-3ca33811142c">Ursel Velve</EASSignerName>
    <SenderDate xmlns="4898f624-6768-4636-80aa-3ca33811142c">2024-02-16T00:00:00+00:00</SenderDate>
    <Annex xmlns="37b653c2-32e7-495f-aeeb-910be1dce0f6">false</Annex>
    <Registrant xmlns="4898f624-6768-4636-80aa-3ca33811142c">
      <UserInfo>
        <DisplayName>Gerli Peetsalu</DisplayName>
        <AccountId>1951</AccountId>
        <AccountType/>
      </UserInfo>
    </Registrant>
    <ApplicationDate xmlns="4898f624-6768-4636-80aa-3ca33811142c" xsi:nil="true"/>
    <AuditingDeactivator xmlns="4898f624-6768-4636-80aa-3ca33811142c" xsi:nil="true"/>
    <EligibilityEndDate xmlns="4898f624-6768-4636-80aa-3ca33811142c" xsi:nil="true"/>
    <SchemeName xmlns="4898f624-6768-4636-80aa-3ca33811142c" xsi:nil="true"/>
    <Client xmlns="4898f624-6768-4636-80aa-3ca33811142c">Majandus- ja Kommunikatsiooniministeerium</Client>
    <ClientEmail xmlns="4898f624-6768-4636-80aa-3ca33811142c">info@mkm.ee</ClientEmail>
    <ContactPhone xmlns="4898f624-6768-4636-80aa-3ca33811142c" xsi:nil="true"/>
    <RelatedInternalProjects xmlns="4898f624-6768-4636-80aa-3ca33811142c" xsi:nil="true"/>
    <BeneficiaryAddress xmlns="37b653c2-32e7-495f-aeeb-910be1dce0f6" xsi:nil="true"/>
    <Coordinators xmlns="37b653c2-32e7-495f-aeeb-910be1dce0f6" xsi:nil="true"/>
    <Auditing xmlns="4898f624-6768-4636-80aa-3ca33811142c">false</Auditing>
    <AuditingActivatingDate xmlns="4898f624-6768-4636-80aa-3ca33811142c" xsi:nil="true"/>
    <Coordinator xmlns="4898f624-6768-4636-80aa-3ca33811142c" xsi:nil="true"/>
    <GrantAmount xmlns="4898f624-6768-4636-80aa-3ca33811142c" xsi:nil="true"/>
    <SchemeNo xmlns="4898f624-6768-4636-80aa-3ca33811142c" xsi:nil="true"/>
    <ShowInETS xmlns="4898f624-6768-4636-80aa-3ca33811142c">false</ShowInETS>
    <ContactCoNo xmlns="4898f624-6768-4636-80aa-3ca33811142c">KN267448</ContactCoNo>
    <SourceItemSFOSNumber xmlns="37b653c2-32e7-495f-aeeb-910be1dce0f6" xsi:nil="true"/>
    <EASSignerNames xmlns="4898f624-6768-4636-80aa-3ca33811142c">Ursel Velve</EASSignerNames>
    <ClientCounty xmlns="4898f624-6768-4636-80aa-3ca33811142c">Harju maakond</ClientCounty>
    <AuthorPhoneDMS xmlns="4898f624-6768-4636-80aa-3ca33811142c">+372 5332 4228</AuthorPhoneDMS>
    <RelatedAuditNames xmlns="4898f624-6768-4636-80aa-3ca33811142c" xsi:nil="true"/>
    <DocTypeInETS xmlns="4898f624-6768-4636-80aa-3ca33811142c">Projektidokument</DocTypeInETS>
    <ClientRegCode xmlns="4898f624-6768-4636-80aa-3ca33811142c">70003158</ClientRegCode>
    <ProjectContent xmlns="4898f624-6768-4636-80aa-3ca33811142c" xsi:nil="true"/>
    <SfosID xmlns="4898f624-6768-4636-80aa-3ca33811142c" xsi:nil="true"/>
    <AuthorEmailDMS xmlns="4898f624-6768-4636-80aa-3ca33811142c">Siim.Akermann@eis.ee</AuthorEmailDMS>
    <ClientNames xmlns="4898f624-6768-4636-80aa-3ca33811142c" xsi:nil="true"/>
    <RegistrantAsText xmlns="4898f624-6768-4636-80aa-3ca33811142c">Gerli Peetsalu</RegistrantAsText>
    <SfosLink xmlns="4898f624-6768-4636-80aa-3ca33811142c">
      <Url xsi:nil="true"/>
      <Description xsi:nil="true"/>
    </SfosLink>
    <TopicDMS xmlns="4898f624-6768-4636-80aa-3ca33811142c">2026. aasta struktuurivahendite uuendatud tegevuskava kinnitamine</TopicDMS>
    <SfosRelatedProject xmlns="4898f624-6768-4636-80aa-3ca33811142c">false</SfosRelatedProject>
    <GrantAmountText xmlns="4898f624-6768-4636-80aa-3ca33811142c" xsi:nil="true"/>
    <InSfos xmlns="4898f624-6768-4636-80aa-3ca33811142c">false</InSfos>
    <Proceeder xmlns="4898f624-6768-4636-80aa-3ca33811142c" xsi:nil="true"/>
    <ClientTown xmlns="4898f624-6768-4636-80aa-3ca33811142c">Tallinn</ClientTown>
    <RelatedCostReports xmlns="4898f624-6768-4636-80aa-3ca33811142c" xsi:nil="true"/>
    <RegistrationNumber xmlns="4898f624-6768-4636-80aa-3ca33811142c">14-12/24/92-8</RegistrationNumber>
    <AssessmentCommission xmlns="4898f624-6768-4636-80aa-3ca33811142c">false</AssessmentCommission>
    <ContactEmail xmlns="4898f624-6768-4636-80aa-3ca33811142c">sigrid.rajalo@mkm.ee</ContactEmail>
    <ClientAddress xmlns="4898f624-6768-4636-80aa-3ca33811142c">Suur-Ameerika tn 1</ClientAddress>
    <AuthorDMS xmlns="4898f624-6768-4636-80aa-3ca33811142c">
      <UserInfo>
        <DisplayName>Siim Akermann</DisplayName>
        <AccountId>2600</AccountId>
        <AccountType/>
      </UserInfo>
    </AuthorDMS>
    <AuthorDMSAsText xmlns="4898f624-6768-4636-80aa-3ca33811142c">Siim Akermann</AuthorDMSAsText>
    <RelatedEmployees xmlns="4898f624-6768-4636-80aa-3ca33811142c" xsi:nil="true"/>
    <DocumentSubTypeDMS xmlns="4898f624-6768-4636-80aa-3ca33811142c">Lihtkiri</DocumentSubTypeDMS>
    <AREnd xmlns="4898f624-6768-4636-80aa-3ca33811142c" xsi:nil="true"/>
    <EASSignerWPos xmlns="4898f624-6768-4636-80aa-3ca33811142c">juhatuse esimees</EASSignerWPos>
    <ReceivedDhxId xmlns="37b653c2-32e7-495f-aeeb-910be1dce0f6" xsi:nil="true"/>
    <Contact xmlns="4898f624-6768-4636-80aa-3ca33811142c">Sigrid Rajalo</Contact>
    <ExportInfo xmlns="4898f624-6768-4636-80aa-3ca33811142c" xsi:nil="true"/>
    <ARHolder xmlns="4898f624-6768-4636-80aa-3ca33811142c" xsi:nil="true"/>
    <DocumentID xmlns="4898f624-6768-4636-80aa-3ca33811142c">2570417</DocumentID>
    <AuthorNameDMS xmlns="4898f624-6768-4636-80aa-3ca33811142c">Siim Akermann</AuthorNameDMS>
  </documentManagement>
</p:properties>
</file>

<file path=customXml/itemProps1.xml><?xml version="1.0" encoding="utf-8"?>
<ds:datastoreItem xmlns:ds="http://schemas.openxmlformats.org/officeDocument/2006/customXml" ds:itemID="{3156C98B-FDBC-485F-8AF5-8D32AA7ED9DC}"/>
</file>

<file path=customXml/itemProps2.xml><?xml version="1.0" encoding="utf-8"?>
<ds:datastoreItem xmlns:ds="http://schemas.openxmlformats.org/officeDocument/2006/customXml" ds:itemID="{B8ACDF14-E486-48C5-9DB8-D24535BDD9D3}"/>
</file>

<file path=customXml/itemProps3.xml><?xml version="1.0" encoding="utf-8"?>
<ds:datastoreItem xmlns:ds="http://schemas.openxmlformats.org/officeDocument/2006/customXml" ds:itemID="{C19BDA23-A9CA-4D82-8712-7190A9E840B9}"/>
</file>

<file path=docProps/app.xml><?xml version="1.0" encoding="utf-8"?>
<ap:Properties xmlns:vt="http://schemas.openxmlformats.org/officeDocument/2006/docPropsVTypes" xmlns:ap="http://schemas.openxmlformats.org/officeDocument/2006/extended-properties">
  <ap:Application>Microsoft Excel</ap:Application>
  <ap:Company/>
  <ap:Manager/>
  <ap:DocSecurity>0</ap:DocSecurity>
  <ap:ScaleCrop>false</ap:ScaleCrop>
  <ap:HeadingPairs>
    <vt:vector baseType="variant" size="2">
      <vt:variant>
        <vt:lpstr>Worksheets</vt:lpstr>
      </vt:variant>
      <vt:variant>
        <vt:i4>11</vt:i4>
      </vt:variant>
    </vt:vector>
  </ap:HeadingPairs>
  <ap:TitlesOfParts>
    <vt:vector baseType="lpstr" size="11">
      <vt:lpstr>Koond</vt:lpstr>
      <vt:lpstr>TAI 2026_Arhiiv</vt:lpstr>
      <vt:lpstr>perioodi koond</vt:lpstr>
      <vt:lpstr>Indikaatorite täitmine</vt:lpstr>
      <vt:lpstr>SF TAI 2026</vt:lpstr>
      <vt:lpstr>SF Innohanked 2026</vt:lpstr>
      <vt:lpstr>SF IDU JA ÖKOSÜS. 2026</vt:lpstr>
      <vt:lpstr>SF Ettevõtlusteadlikkus 2026</vt:lpstr>
      <vt:lpstr>Ettevõtlusteadlikkus 2026 Arhii</vt:lpstr>
      <vt:lpstr>SF EKSPORT JA INVESTEERING 2026</vt:lpstr>
      <vt:lpstr> SF TURISM 2026 </vt:lpstr>
    </vt:vector>
  </ap:TitlesOfParts>
  <ap:LinksUpToDate>false</ap:LinksUpToDate>
  <ap:SharedDoc>false</ap:SharedDoc>
  <ap:HyperlinkBase/>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Annelii Ausmees</cp:lastModifiedBy>
  <cp:revision/>
  <dcterms:created xsi:type="dcterms:W3CDTF">2023-01-05T13:55:45Z</dcterms:created>
  <dcterms:modified xsi:type="dcterms:W3CDTF">2026-06-03T13:23:39Z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0x0101CB0077A4334AE38D9E4BB7638017B280490B</vt:lpwstr>
  </property>
  <property fmtid="{D5CDD505-2E9C-101B-9397-08002B2CF9AE}" pid="4" name="RespWorkerDMSAsText">
    <vt:lpwstr/>
  </property>
  <property fmtid="{D5CDD505-2E9C-101B-9397-08002B2CF9AE}" pid="5" name="EASSignerEmail">
    <vt:lpwstr>Ursel.Velve@eis.ee</vt:lpwstr>
  </property>
  <property fmtid="{D5CDD505-2E9C-101B-9397-08002B2CF9AE}" pid="6" name="RespWorkerNameDMS">
    <vt:lpwstr/>
  </property>
  <property fmtid="{D5CDD505-2E9C-101B-9397-08002B2CF9AE}" pid="7" name="RespEmailDMS">
    <vt:lpwstr/>
  </property>
  <property fmtid="{D5CDD505-2E9C-101B-9397-08002B2CF9AE}" pid="8" name="OutInEmail">
    <vt:lpwstr/>
  </property>
  <property fmtid="{D5CDD505-2E9C-101B-9397-08002B2CF9AE}" pid="9" name="RespWPosDMS">
    <vt:lpwstr/>
  </property>
  <property fmtid="{D5CDD505-2E9C-101B-9397-08002B2CF9AE}" pid="10" name="FaxDMS">
    <vt:lpwstr/>
  </property>
  <property fmtid="{D5CDD505-2E9C-101B-9397-08002B2CF9AE}" pid="12" name="AccessLimits">
    <vt:lpwstr/>
  </property>
  <property fmtid="{D5CDD505-2E9C-101B-9397-08002B2CF9AE}" pid="13" name="TemplateUrl">
    <vt:lpwstr/>
  </property>
  <property fmtid="{D5CDD505-2E9C-101B-9397-08002B2CF9AE}" pid="14" name="WorkerNamesDMS">
    <vt:lpwstr/>
  </property>
  <property fmtid="{D5CDD505-2E9C-101B-9397-08002B2CF9AE}" pid="15" name="LinkToDispForm">
    <vt:lpwstr/>
  </property>
  <property fmtid="{D5CDD505-2E9C-101B-9397-08002B2CF9AE}" pid="16" name="ApprovalDocIds">
    <vt:lpwstr/>
  </property>
  <property fmtid="{D5CDD505-2E9C-101B-9397-08002B2CF9AE}" pid="17" name="OriginalExtension">
    <vt:lpwstr>.xlsx</vt:lpwstr>
  </property>
  <property fmtid="{D5CDD505-2E9C-101B-9397-08002B2CF9AE}" pid="18" name="PostalCodeDMS">
    <vt:lpwstr/>
  </property>
  <property fmtid="{D5CDD505-2E9C-101B-9397-08002B2CF9AE}" pid="19" name="DecisionApprovalDocIds">
    <vt:lpwstr/>
  </property>
  <property fmtid="{D5CDD505-2E9C-101B-9397-08002B2CF9AE}" pid="20" name="ServiceContractDocIds">
    <vt:lpwstr/>
  </property>
  <property fmtid="{D5CDD505-2E9C-101B-9397-08002B2CF9AE}" pid="21" name="SendingMethod">
    <vt:lpwstr/>
  </property>
  <property fmtid="{D5CDD505-2E9C-101B-9397-08002B2CF9AE}" pid="23" name="SigningDocIds">
    <vt:lpwstr/>
  </property>
  <property fmtid="{D5CDD505-2E9C-101B-9397-08002B2CF9AE}" pid="24" name="OrderReadUpDocIds">
    <vt:lpwstr/>
  </property>
  <property fmtid="{D5CDD505-2E9C-101B-9397-08002B2CF9AE}" pid="25" name="CountryDMS">
    <vt:lpwstr/>
  </property>
  <property fmtid="{D5CDD505-2E9C-101B-9397-08002B2CF9AE}" pid="26" name="RespWStructDMS">
    <vt:lpwstr/>
  </property>
  <property fmtid="{D5CDD505-2E9C-101B-9397-08002B2CF9AE}" pid="28" name="AddressDMS">
    <vt:lpwstr/>
  </property>
  <property fmtid="{D5CDD505-2E9C-101B-9397-08002B2CF9AE}" pid="29" name="RespWorkerNamesDMS">
    <vt:lpwstr/>
  </property>
  <property fmtid="{D5CDD505-2E9C-101B-9397-08002B2CF9AE}" pid="31" name="WorkerNameDMS">
    <vt:lpwstr/>
  </property>
  <property fmtid="{D5CDD505-2E9C-101B-9397-08002B2CF9AE}" pid="33" name="RespPhoneDMS">
    <vt:lpwstr/>
  </property>
  <property fmtid="{D5CDD505-2E9C-101B-9397-08002B2CF9AE}" pid="35" name="CountyDMS">
    <vt:lpwstr/>
  </property>
  <property fmtid="{D5CDD505-2E9C-101B-9397-08002B2CF9AE}" pid="36" name="TownDMS">
    <vt:lpwstr/>
  </property>
</Properties>
</file>